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mok\Desktop\作成中\Excelファイル\税理士事務所Excel商品\01_商品ファイル\"/>
    </mc:Choice>
  </mc:AlternateContent>
  <xr:revisionPtr revIDLastSave="0" documentId="13_ncr:1_{92379879-D081-42C1-BC78-7A74F1BD61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使い方" sheetId="1" r:id="rId1"/>
    <sheet name="料率設定" sheetId="2" r:id="rId2"/>
    <sheet name="入力・計算" sheetId="3" r:id="rId3"/>
    <sheet name="記入例" sheetId="4" r:id="rId4"/>
    <sheet name="等級マスタ" sheetId="5" r:id="rId5"/>
    <sheet name="更新履歴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5" i="4" l="1"/>
  <c r="S105" i="4" s="1"/>
  <c r="H104" i="4"/>
  <c r="I104" i="4" s="1"/>
  <c r="H103" i="4"/>
  <c r="S103" i="4" s="1"/>
  <c r="H102" i="4"/>
  <c r="K102" i="4" s="1"/>
  <c r="H101" i="4"/>
  <c r="S101" i="4" s="1"/>
  <c r="L100" i="4"/>
  <c r="J100" i="4"/>
  <c r="H100" i="4"/>
  <c r="M100" i="4" s="1"/>
  <c r="H99" i="4"/>
  <c r="H98" i="4"/>
  <c r="O98" i="4" s="1"/>
  <c r="R97" i="4"/>
  <c r="H97" i="4"/>
  <c r="S97" i="4" s="1"/>
  <c r="H96" i="4"/>
  <c r="P96" i="4" s="1"/>
  <c r="R95" i="4"/>
  <c r="P95" i="4"/>
  <c r="N95" i="4"/>
  <c r="H95" i="4"/>
  <c r="S95" i="4" s="1"/>
  <c r="H94" i="4"/>
  <c r="P94" i="4" s="1"/>
  <c r="H93" i="4"/>
  <c r="H92" i="4"/>
  <c r="H91" i="4"/>
  <c r="P90" i="4"/>
  <c r="H90" i="4"/>
  <c r="R90" i="4" s="1"/>
  <c r="H89" i="4"/>
  <c r="P89" i="4" s="1"/>
  <c r="H88" i="4"/>
  <c r="R87" i="4"/>
  <c r="H87" i="4"/>
  <c r="N87" i="4" s="1"/>
  <c r="H86" i="4"/>
  <c r="L86" i="4" s="1"/>
  <c r="H85" i="4"/>
  <c r="R84" i="4"/>
  <c r="L84" i="4"/>
  <c r="H84" i="4"/>
  <c r="P84" i="4" s="1"/>
  <c r="H83" i="4"/>
  <c r="L83" i="4" s="1"/>
  <c r="H82" i="4"/>
  <c r="H81" i="4"/>
  <c r="R80" i="4"/>
  <c r="P80" i="4"/>
  <c r="H80" i="4"/>
  <c r="N80" i="4" s="1"/>
  <c r="H79" i="4"/>
  <c r="H78" i="4"/>
  <c r="P78" i="4" s="1"/>
  <c r="R77" i="4"/>
  <c r="Q77" i="4"/>
  <c r="P77" i="4"/>
  <c r="L77" i="4"/>
  <c r="H77" i="4"/>
  <c r="S77" i="4" s="1"/>
  <c r="H76" i="4"/>
  <c r="N76" i="4" s="1"/>
  <c r="H75" i="4"/>
  <c r="S75" i="4" s="1"/>
  <c r="S74" i="4"/>
  <c r="H74" i="4"/>
  <c r="R74" i="4" s="1"/>
  <c r="H73" i="4"/>
  <c r="H72" i="4"/>
  <c r="R72" i="4" s="1"/>
  <c r="H71" i="4"/>
  <c r="H70" i="4"/>
  <c r="H69" i="4"/>
  <c r="N69" i="4" s="1"/>
  <c r="H68" i="4"/>
  <c r="P68" i="4" s="1"/>
  <c r="O67" i="4"/>
  <c r="L67" i="4"/>
  <c r="H67" i="4"/>
  <c r="R67" i="4" s="1"/>
  <c r="S66" i="4"/>
  <c r="H66" i="4"/>
  <c r="R66" i="4" s="1"/>
  <c r="H65" i="4"/>
  <c r="H64" i="4"/>
  <c r="H63" i="4"/>
  <c r="L63" i="4" s="1"/>
  <c r="H62" i="4"/>
  <c r="H61" i="4"/>
  <c r="H60" i="4"/>
  <c r="S59" i="4"/>
  <c r="H59" i="4"/>
  <c r="R59" i="4" s="1"/>
  <c r="H58" i="4"/>
  <c r="M58" i="4" s="1"/>
  <c r="H57" i="4"/>
  <c r="N57" i="4" s="1"/>
  <c r="H56" i="4"/>
  <c r="R56" i="4" s="1"/>
  <c r="R55" i="4"/>
  <c r="H55" i="4"/>
  <c r="P55" i="4" s="1"/>
  <c r="H54" i="4"/>
  <c r="H53" i="4"/>
  <c r="N53" i="4" s="1"/>
  <c r="R52" i="4"/>
  <c r="H52" i="4"/>
  <c r="H51" i="4"/>
  <c r="R51" i="4" s="1"/>
  <c r="H50" i="4"/>
  <c r="P49" i="4"/>
  <c r="H49" i="4"/>
  <c r="H48" i="4"/>
  <c r="S48" i="4" s="1"/>
  <c r="H47" i="4"/>
  <c r="P47" i="4" s="1"/>
  <c r="H46" i="4"/>
  <c r="R46" i="4" s="1"/>
  <c r="H45" i="4"/>
  <c r="H44" i="4"/>
  <c r="S44" i="4" s="1"/>
  <c r="R43" i="4"/>
  <c r="Q43" i="4"/>
  <c r="N43" i="4"/>
  <c r="M43" i="4"/>
  <c r="J43" i="4"/>
  <c r="H43" i="4"/>
  <c r="P43" i="4" s="1"/>
  <c r="H42" i="4"/>
  <c r="R42" i="4" s="1"/>
  <c r="H41" i="4"/>
  <c r="R41" i="4" s="1"/>
  <c r="H40" i="4"/>
  <c r="H39" i="4"/>
  <c r="H38" i="4"/>
  <c r="H37" i="4"/>
  <c r="R36" i="4"/>
  <c r="H36" i="4"/>
  <c r="P36" i="4" s="1"/>
  <c r="Q35" i="4"/>
  <c r="H35" i="4"/>
  <c r="R35" i="4" s="1"/>
  <c r="H34" i="4"/>
  <c r="H33" i="4"/>
  <c r="L33" i="4" s="1"/>
  <c r="H32" i="4"/>
  <c r="P31" i="4"/>
  <c r="L31" i="4"/>
  <c r="H31" i="4"/>
  <c r="H30" i="4"/>
  <c r="R30" i="4" s="1"/>
  <c r="R29" i="4"/>
  <c r="P29" i="4"/>
  <c r="J29" i="4"/>
  <c r="H29" i="4"/>
  <c r="H28" i="4"/>
  <c r="H27" i="4"/>
  <c r="H26" i="4"/>
  <c r="H25" i="4"/>
  <c r="H24" i="4"/>
  <c r="R23" i="4"/>
  <c r="H23" i="4"/>
  <c r="O23" i="4" s="1"/>
  <c r="H22" i="4"/>
  <c r="N22" i="4" s="1"/>
  <c r="H21" i="4"/>
  <c r="Q21" i="4" s="1"/>
  <c r="S20" i="4"/>
  <c r="P20" i="4"/>
  <c r="L20" i="4"/>
  <c r="H20" i="4"/>
  <c r="K19" i="4"/>
  <c r="H19" i="4"/>
  <c r="R18" i="4"/>
  <c r="P18" i="4"/>
  <c r="N18" i="4"/>
  <c r="L18" i="4"/>
  <c r="J18" i="4"/>
  <c r="I18" i="4"/>
  <c r="H18" i="4"/>
  <c r="H17" i="4"/>
  <c r="R17" i="4" s="1"/>
  <c r="H16" i="4"/>
  <c r="R16" i="4" s="1"/>
  <c r="R15" i="4"/>
  <c r="O15" i="4"/>
  <c r="N15" i="4"/>
  <c r="H15" i="4"/>
  <c r="L15" i="4" s="1"/>
  <c r="H14" i="4"/>
  <c r="H13" i="4"/>
  <c r="Q13" i="4" s="1"/>
  <c r="B3" i="4"/>
  <c r="H104" i="3"/>
  <c r="I104" i="3" s="1"/>
  <c r="H103" i="3"/>
  <c r="H102" i="3"/>
  <c r="H101" i="3"/>
  <c r="P101" i="3" s="1"/>
  <c r="H100" i="3"/>
  <c r="H99" i="3"/>
  <c r="S99" i="3" s="1"/>
  <c r="H98" i="3"/>
  <c r="S98" i="3" s="1"/>
  <c r="H97" i="3"/>
  <c r="R97" i="3" s="1"/>
  <c r="H96" i="3"/>
  <c r="J96" i="3" s="1"/>
  <c r="H95" i="3"/>
  <c r="J95" i="3" s="1"/>
  <c r="H94" i="3"/>
  <c r="H93" i="3"/>
  <c r="N93" i="3" s="1"/>
  <c r="P92" i="3"/>
  <c r="N92" i="3"/>
  <c r="L92" i="3"/>
  <c r="H92" i="3"/>
  <c r="R92" i="3" s="1"/>
  <c r="H91" i="3"/>
  <c r="N91" i="3" s="1"/>
  <c r="H90" i="3"/>
  <c r="S90" i="3" s="1"/>
  <c r="H89" i="3"/>
  <c r="R89" i="3" s="1"/>
  <c r="H88" i="3"/>
  <c r="J88" i="3" s="1"/>
  <c r="H87" i="3"/>
  <c r="M87" i="3" s="1"/>
  <c r="H86" i="3"/>
  <c r="H85" i="3"/>
  <c r="J85" i="3" s="1"/>
  <c r="R84" i="3"/>
  <c r="H84" i="3"/>
  <c r="S84" i="3" s="1"/>
  <c r="H83" i="3"/>
  <c r="H82" i="3"/>
  <c r="R81" i="3"/>
  <c r="Q81" i="3"/>
  <c r="H81" i="3"/>
  <c r="K81" i="3" s="1"/>
  <c r="H80" i="3"/>
  <c r="M80" i="3" s="1"/>
  <c r="H79" i="3"/>
  <c r="H78" i="3"/>
  <c r="H77" i="3"/>
  <c r="H76" i="3"/>
  <c r="S76" i="3" s="1"/>
  <c r="R75" i="3"/>
  <c r="Q75" i="3"/>
  <c r="H75" i="3"/>
  <c r="P75" i="3" s="1"/>
  <c r="H74" i="3"/>
  <c r="Q74" i="3" s="1"/>
  <c r="H73" i="3"/>
  <c r="S73" i="3" s="1"/>
  <c r="H72" i="3"/>
  <c r="Q72" i="3" s="1"/>
  <c r="H71" i="3"/>
  <c r="K71" i="3" s="1"/>
  <c r="H70" i="3"/>
  <c r="R70" i="3" s="1"/>
  <c r="H69" i="3"/>
  <c r="K69" i="3" s="1"/>
  <c r="H68" i="3"/>
  <c r="J68" i="3" s="1"/>
  <c r="H67" i="3"/>
  <c r="I67" i="3" s="1"/>
  <c r="H66" i="3"/>
  <c r="L66" i="3" s="1"/>
  <c r="Q65" i="3"/>
  <c r="P65" i="3"/>
  <c r="H65" i="3"/>
  <c r="N65" i="3" s="1"/>
  <c r="H64" i="3"/>
  <c r="H63" i="3"/>
  <c r="O63" i="3" s="1"/>
  <c r="H62" i="3"/>
  <c r="R61" i="3"/>
  <c r="N61" i="3"/>
  <c r="H61" i="3"/>
  <c r="S61" i="3" s="1"/>
  <c r="H60" i="3"/>
  <c r="R60" i="3" s="1"/>
  <c r="N59" i="3"/>
  <c r="M59" i="3"/>
  <c r="H59" i="3"/>
  <c r="O59" i="3" s="1"/>
  <c r="H58" i="3"/>
  <c r="J58" i="3" s="1"/>
  <c r="H57" i="3"/>
  <c r="O57" i="3" s="1"/>
  <c r="H56" i="3"/>
  <c r="H55" i="3"/>
  <c r="N55" i="3" s="1"/>
  <c r="H54" i="3"/>
  <c r="P54" i="3" s="1"/>
  <c r="Q53" i="3"/>
  <c r="P53" i="3"/>
  <c r="N53" i="3"/>
  <c r="H53" i="3"/>
  <c r="L53" i="3" s="1"/>
  <c r="H52" i="3"/>
  <c r="H51" i="3"/>
  <c r="H50" i="3"/>
  <c r="Q50" i="3" s="1"/>
  <c r="H49" i="3"/>
  <c r="I49" i="3" s="1"/>
  <c r="H48" i="3"/>
  <c r="Q48" i="3" s="1"/>
  <c r="N47" i="3"/>
  <c r="L47" i="3"/>
  <c r="K47" i="3"/>
  <c r="J47" i="3"/>
  <c r="H47" i="3"/>
  <c r="R47" i="3" s="1"/>
  <c r="H46" i="3"/>
  <c r="O46" i="3" s="1"/>
  <c r="H45" i="3"/>
  <c r="K45" i="3" s="1"/>
  <c r="H44" i="3"/>
  <c r="K44" i="3" s="1"/>
  <c r="H43" i="3"/>
  <c r="O42" i="3"/>
  <c r="H42" i="3"/>
  <c r="S42" i="3" s="1"/>
  <c r="M41" i="3"/>
  <c r="L41" i="3"/>
  <c r="H41" i="3"/>
  <c r="S41" i="3" s="1"/>
  <c r="H40" i="3"/>
  <c r="R40" i="3" s="1"/>
  <c r="H39" i="3"/>
  <c r="L39" i="3" s="1"/>
  <c r="H38" i="3"/>
  <c r="S37" i="3"/>
  <c r="R37" i="3"/>
  <c r="Q37" i="3"/>
  <c r="P37" i="3"/>
  <c r="H37" i="3"/>
  <c r="O37" i="3" s="1"/>
  <c r="H36" i="3"/>
  <c r="R36" i="3" s="1"/>
  <c r="H35" i="3"/>
  <c r="S35" i="3" s="1"/>
  <c r="H34" i="3"/>
  <c r="L34" i="3" s="1"/>
  <c r="H33" i="3"/>
  <c r="K33" i="3" s="1"/>
  <c r="H32" i="3"/>
  <c r="N32" i="3" s="1"/>
  <c r="H31" i="3"/>
  <c r="S31" i="3" s="1"/>
  <c r="R30" i="3"/>
  <c r="Q30" i="3"/>
  <c r="H30" i="3"/>
  <c r="S30" i="3" s="1"/>
  <c r="H29" i="3"/>
  <c r="R29" i="3" s="1"/>
  <c r="H28" i="3"/>
  <c r="Q28" i="3" s="1"/>
  <c r="H27" i="3"/>
  <c r="S26" i="3"/>
  <c r="P26" i="3"/>
  <c r="O26" i="3"/>
  <c r="N26" i="3"/>
  <c r="M26" i="3"/>
  <c r="L26" i="3"/>
  <c r="K26" i="3"/>
  <c r="J26" i="3"/>
  <c r="I26" i="3"/>
  <c r="H26" i="3"/>
  <c r="H25" i="3"/>
  <c r="R25" i="3" s="1"/>
  <c r="H24" i="3"/>
  <c r="Q24" i="3" s="1"/>
  <c r="H23" i="3"/>
  <c r="H22" i="3"/>
  <c r="K22" i="3" s="1"/>
  <c r="H21" i="3"/>
  <c r="I21" i="3" s="1"/>
  <c r="H20" i="3"/>
  <c r="P20" i="3" s="1"/>
  <c r="H19" i="3"/>
  <c r="K19" i="3" s="1"/>
  <c r="H18" i="3"/>
  <c r="Q18" i="3" s="1"/>
  <c r="H17" i="3"/>
  <c r="I17" i="3" s="1"/>
  <c r="H16" i="3"/>
  <c r="J16" i="3" s="1"/>
  <c r="H15" i="3"/>
  <c r="L14" i="3"/>
  <c r="H14" i="3"/>
  <c r="R14" i="3" s="1"/>
  <c r="H13" i="3"/>
  <c r="H12" i="3"/>
  <c r="Q11" i="3"/>
  <c r="P11" i="3"/>
  <c r="O11" i="3"/>
  <c r="N11" i="3"/>
  <c r="M11" i="3"/>
  <c r="H11" i="3"/>
  <c r="H10" i="3"/>
  <c r="P10" i="3" s="1"/>
  <c r="H9" i="3"/>
  <c r="H8" i="3"/>
  <c r="L8" i="3" s="1"/>
  <c r="S7" i="3"/>
  <c r="H7" i="3"/>
  <c r="R7" i="3" s="1"/>
  <c r="H6" i="3"/>
  <c r="L6" i="3" s="1"/>
  <c r="H5" i="3"/>
  <c r="B3" i="3"/>
  <c r="B15" i="2"/>
  <c r="R101" i="3" l="1"/>
  <c r="Q44" i="3"/>
  <c r="P50" i="3"/>
  <c r="I60" i="3"/>
  <c r="S44" i="3"/>
  <c r="L60" i="3"/>
  <c r="J104" i="3"/>
  <c r="Q8" i="3"/>
  <c r="N60" i="3"/>
  <c r="O68" i="3"/>
  <c r="N80" i="3"/>
  <c r="N88" i="3"/>
  <c r="K95" i="3"/>
  <c r="L104" i="3"/>
  <c r="R8" i="3"/>
  <c r="N19" i="3"/>
  <c r="N46" i="3"/>
  <c r="O88" i="3"/>
  <c r="L95" i="3"/>
  <c r="N104" i="3"/>
  <c r="O19" i="3"/>
  <c r="Q33" i="3"/>
  <c r="I41" i="3"/>
  <c r="K61" i="3"/>
  <c r="N81" i="3"/>
  <c r="P88" i="3"/>
  <c r="N95" i="3"/>
  <c r="P104" i="3"/>
  <c r="P19" i="3"/>
  <c r="R33" i="3"/>
  <c r="J41" i="3"/>
  <c r="I53" i="3"/>
  <c r="L61" i="3"/>
  <c r="O81" i="3"/>
  <c r="R88" i="3"/>
  <c r="P95" i="3"/>
  <c r="R104" i="3"/>
  <c r="S33" i="3"/>
  <c r="K41" i="3"/>
  <c r="I47" i="3"/>
  <c r="M61" i="3"/>
  <c r="P81" i="3"/>
  <c r="S88" i="3"/>
  <c r="S95" i="3"/>
  <c r="K8" i="3"/>
  <c r="L90" i="3"/>
  <c r="L97" i="3"/>
  <c r="K48" i="3"/>
  <c r="N90" i="3"/>
  <c r="Q97" i="3"/>
  <c r="P31" i="3"/>
  <c r="K60" i="3"/>
  <c r="N8" i="3"/>
  <c r="J90" i="3"/>
  <c r="P22" i="3"/>
  <c r="J74" i="3"/>
  <c r="I37" i="3"/>
  <c r="R22" i="3"/>
  <c r="Q41" i="3"/>
  <c r="I84" i="3"/>
  <c r="L30" i="3"/>
  <c r="L48" i="3"/>
  <c r="M30" i="3"/>
  <c r="L37" i="3"/>
  <c r="M48" i="3"/>
  <c r="J65" i="3"/>
  <c r="K84" i="3"/>
  <c r="R90" i="3"/>
  <c r="R44" i="3"/>
  <c r="Q31" i="3"/>
  <c r="L80" i="3"/>
  <c r="O22" i="3"/>
  <c r="I30" i="3"/>
  <c r="Q22" i="3"/>
  <c r="M74" i="3"/>
  <c r="K30" i="3"/>
  <c r="S22" i="3"/>
  <c r="R41" i="3"/>
  <c r="J84" i="3"/>
  <c r="N30" i="3"/>
  <c r="M37" i="3"/>
  <c r="N48" i="3"/>
  <c r="K65" i="3"/>
  <c r="L84" i="3"/>
  <c r="R99" i="3"/>
  <c r="O31" i="3"/>
  <c r="M8" i="3"/>
  <c r="O41" i="3"/>
  <c r="J30" i="3"/>
  <c r="N97" i="3"/>
  <c r="P90" i="3"/>
  <c r="O30" i="3"/>
  <c r="N37" i="3"/>
  <c r="P42" i="3"/>
  <c r="K59" i="3"/>
  <c r="L65" i="3"/>
  <c r="N84" i="3"/>
  <c r="N50" i="3"/>
  <c r="O50" i="3"/>
  <c r="R50" i="3"/>
  <c r="S50" i="3"/>
  <c r="N41" i="3"/>
  <c r="J97" i="3"/>
  <c r="P41" i="3"/>
  <c r="M90" i="3"/>
  <c r="J37" i="3"/>
  <c r="P74" i="3"/>
  <c r="K37" i="3"/>
  <c r="I14" i="3"/>
  <c r="Q7" i="3"/>
  <c r="J14" i="3"/>
  <c r="K14" i="3"/>
  <c r="P30" i="3"/>
  <c r="Q42" i="3"/>
  <c r="L59" i="3"/>
  <c r="S75" i="3"/>
  <c r="P84" i="3"/>
  <c r="K92" i="3"/>
  <c r="S37" i="4"/>
  <c r="R37" i="4"/>
  <c r="M37" i="4"/>
  <c r="J47" i="4"/>
  <c r="S51" i="3"/>
  <c r="P51" i="3"/>
  <c r="L51" i="3"/>
  <c r="N57" i="3"/>
  <c r="J69" i="3"/>
  <c r="I30" i="4"/>
  <c r="M47" i="4"/>
  <c r="S15" i="3"/>
  <c r="R15" i="3"/>
  <c r="N15" i="3"/>
  <c r="M15" i="3"/>
  <c r="L93" i="3"/>
  <c r="J30" i="4"/>
  <c r="R39" i="4"/>
  <c r="P39" i="4"/>
  <c r="L57" i="4"/>
  <c r="J69" i="4"/>
  <c r="P86" i="4"/>
  <c r="I15" i="3"/>
  <c r="J51" i="3"/>
  <c r="P57" i="3"/>
  <c r="L69" i="3"/>
  <c r="N82" i="3"/>
  <c r="M82" i="3"/>
  <c r="M93" i="3"/>
  <c r="R13" i="4"/>
  <c r="L30" i="4"/>
  <c r="K39" i="4"/>
  <c r="R86" i="4"/>
  <c r="S9" i="3"/>
  <c r="P9" i="3"/>
  <c r="O9" i="3"/>
  <c r="Q9" i="3"/>
  <c r="J15" i="3"/>
  <c r="K51" i="3"/>
  <c r="R57" i="3"/>
  <c r="P62" i="3"/>
  <c r="N62" i="3"/>
  <c r="J70" i="3"/>
  <c r="O70" i="3"/>
  <c r="N70" i="3"/>
  <c r="P82" i="3"/>
  <c r="N30" i="4"/>
  <c r="M39" i="4"/>
  <c r="J48" i="4"/>
  <c r="S70" i="4"/>
  <c r="R70" i="4"/>
  <c r="P70" i="4"/>
  <c r="L70" i="4"/>
  <c r="J70" i="4"/>
  <c r="S86" i="4"/>
  <c r="K15" i="3"/>
  <c r="O52" i="3"/>
  <c r="L52" i="3"/>
  <c r="S52" i="3"/>
  <c r="P52" i="3"/>
  <c r="N52" i="3"/>
  <c r="R52" i="3"/>
  <c r="M52" i="3"/>
  <c r="Q52" i="3"/>
  <c r="S57" i="3"/>
  <c r="L70" i="3"/>
  <c r="R82" i="3"/>
  <c r="L94" i="3"/>
  <c r="S94" i="3"/>
  <c r="N94" i="3"/>
  <c r="R94" i="3"/>
  <c r="P94" i="3"/>
  <c r="O94" i="3"/>
  <c r="P30" i="4"/>
  <c r="O48" i="4"/>
  <c r="M70" i="4"/>
  <c r="K11" i="3"/>
  <c r="S11" i="3"/>
  <c r="L15" i="3"/>
  <c r="P48" i="3"/>
  <c r="O48" i="3"/>
  <c r="I52" i="3"/>
  <c r="M70" i="3"/>
  <c r="Q83" i="3"/>
  <c r="R83" i="3"/>
  <c r="L83" i="3"/>
  <c r="K83" i="3"/>
  <c r="I83" i="3"/>
  <c r="P83" i="3"/>
  <c r="J83" i="3"/>
  <c r="O83" i="3"/>
  <c r="M83" i="3"/>
  <c r="N89" i="3"/>
  <c r="I94" i="3"/>
  <c r="K23" i="4"/>
  <c r="R48" i="4"/>
  <c r="N70" i="4"/>
  <c r="I80" i="4"/>
  <c r="J98" i="4"/>
  <c r="J11" i="3"/>
  <c r="O15" i="3"/>
  <c r="J27" i="3"/>
  <c r="S27" i="3"/>
  <c r="I48" i="3"/>
  <c r="K52" i="3"/>
  <c r="M65" i="3"/>
  <c r="S65" i="3"/>
  <c r="R65" i="3"/>
  <c r="P70" i="3"/>
  <c r="I76" i="3"/>
  <c r="S83" i="3"/>
  <c r="P89" i="3"/>
  <c r="J94" i="3"/>
  <c r="J101" i="3"/>
  <c r="N23" i="4"/>
  <c r="K49" i="4"/>
  <c r="J49" i="4"/>
  <c r="L80" i="4"/>
  <c r="L88" i="4"/>
  <c r="J88" i="4"/>
  <c r="P88" i="4"/>
  <c r="Q88" i="4"/>
  <c r="L98" i="4"/>
  <c r="L11" i="3"/>
  <c r="P15" i="3"/>
  <c r="I27" i="3"/>
  <c r="J48" i="3"/>
  <c r="I65" i="3"/>
  <c r="Q70" i="3"/>
  <c r="Q89" i="3"/>
  <c r="N49" i="4"/>
  <c r="N98" i="4"/>
  <c r="L24" i="3"/>
  <c r="Q35" i="3"/>
  <c r="M45" i="3"/>
  <c r="J66" i="3"/>
  <c r="R73" i="3"/>
  <c r="P96" i="3"/>
  <c r="J36" i="4"/>
  <c r="L44" i="4"/>
  <c r="I76" i="4"/>
  <c r="K94" i="4"/>
  <c r="P56" i="4"/>
  <c r="O56" i="4"/>
  <c r="J56" i="4"/>
  <c r="I51" i="3"/>
  <c r="S81" i="4"/>
  <c r="M81" i="4"/>
  <c r="L81" i="4"/>
  <c r="M54" i="3"/>
  <c r="S54" i="3"/>
  <c r="R54" i="3"/>
  <c r="R75" i="4"/>
  <c r="O54" i="3"/>
  <c r="J44" i="4"/>
  <c r="N45" i="3"/>
  <c r="Q96" i="3"/>
  <c r="M36" i="4"/>
  <c r="R44" i="4"/>
  <c r="J76" i="4"/>
  <c r="L94" i="4"/>
  <c r="J81" i="4"/>
  <c r="L35" i="3"/>
  <c r="R11" i="3"/>
  <c r="P81" i="4"/>
  <c r="N73" i="3"/>
  <c r="R81" i="4"/>
  <c r="J13" i="3"/>
  <c r="O13" i="3"/>
  <c r="M13" i="3"/>
  <c r="S13" i="3"/>
  <c r="P13" i="3"/>
  <c r="R13" i="3"/>
  <c r="N13" i="3"/>
  <c r="Q13" i="3"/>
  <c r="J19" i="3"/>
  <c r="R35" i="3"/>
  <c r="R86" i="3"/>
  <c r="P86" i="3"/>
  <c r="S19" i="4"/>
  <c r="O19" i="4"/>
  <c r="N36" i="4"/>
  <c r="L55" i="4"/>
  <c r="M76" i="4"/>
  <c r="N94" i="4"/>
  <c r="R56" i="3"/>
  <c r="I56" i="3"/>
  <c r="Q56" i="3"/>
  <c r="L56" i="3"/>
  <c r="J56" i="3"/>
  <c r="P56" i="3"/>
  <c r="M56" i="3"/>
  <c r="N56" i="3"/>
  <c r="M57" i="3"/>
  <c r="R93" i="3"/>
  <c r="P93" i="3"/>
  <c r="S20" i="3"/>
  <c r="Q20" i="3"/>
  <c r="I93" i="3"/>
  <c r="J13" i="4"/>
  <c r="O20" i="3"/>
  <c r="P13" i="4"/>
  <c r="Q15" i="3"/>
  <c r="M32" i="4"/>
  <c r="P32" i="4"/>
  <c r="P63" i="4"/>
  <c r="O63" i="4"/>
  <c r="S99" i="4"/>
  <c r="P99" i="4"/>
  <c r="N99" i="4"/>
  <c r="R102" i="3"/>
  <c r="L102" i="3"/>
  <c r="K102" i="3"/>
  <c r="R24" i="4"/>
  <c r="Q24" i="4"/>
  <c r="Q50" i="4"/>
  <c r="M50" i="4"/>
  <c r="K50" i="4"/>
  <c r="I63" i="4"/>
  <c r="J99" i="4"/>
  <c r="J35" i="3"/>
  <c r="P35" i="3"/>
  <c r="O35" i="3"/>
  <c r="Q39" i="3"/>
  <c r="N39" i="3"/>
  <c r="O39" i="3"/>
  <c r="S39" i="3"/>
  <c r="R39" i="3"/>
  <c r="M39" i="3"/>
  <c r="R79" i="3"/>
  <c r="S79" i="3"/>
  <c r="Q79" i="3"/>
  <c r="P79" i="3"/>
  <c r="L79" i="3"/>
  <c r="J79" i="3"/>
  <c r="J102" i="3"/>
  <c r="L24" i="4"/>
  <c r="J63" i="4"/>
  <c r="L99" i="4"/>
  <c r="J24" i="3"/>
  <c r="R24" i="3"/>
  <c r="S24" i="3"/>
  <c r="N24" i="3"/>
  <c r="M24" i="3"/>
  <c r="K35" i="3"/>
  <c r="I39" i="3"/>
  <c r="M79" i="3"/>
  <c r="N102" i="3"/>
  <c r="N24" i="4"/>
  <c r="K24" i="3"/>
  <c r="I73" i="3"/>
  <c r="N79" i="3"/>
  <c r="P102" i="3"/>
  <c r="P24" i="4"/>
  <c r="N63" i="4"/>
  <c r="N75" i="4"/>
  <c r="N81" i="4"/>
  <c r="S19" i="3"/>
  <c r="R19" i="3"/>
  <c r="Q19" i="3"/>
  <c r="M35" i="3"/>
  <c r="I45" i="3"/>
  <c r="R48" i="3"/>
  <c r="K73" i="3"/>
  <c r="O79" i="3"/>
  <c r="Q103" i="3"/>
  <c r="O103" i="3"/>
  <c r="P103" i="3"/>
  <c r="R103" i="3"/>
  <c r="Q44" i="4"/>
  <c r="P44" i="4"/>
  <c r="R63" i="4"/>
  <c r="I19" i="3"/>
  <c r="O24" i="3"/>
  <c r="N35" i="3"/>
  <c r="S48" i="3"/>
  <c r="Q66" i="3"/>
  <c r="P66" i="3"/>
  <c r="N66" i="3"/>
  <c r="O66" i="3"/>
  <c r="S66" i="3"/>
  <c r="R66" i="3"/>
  <c r="I36" i="4"/>
  <c r="S64" i="4"/>
  <c r="R64" i="4"/>
  <c r="J64" i="4"/>
  <c r="J94" i="4"/>
  <c r="P24" i="3"/>
  <c r="S8" i="3"/>
  <c r="P8" i="3"/>
  <c r="O8" i="3"/>
  <c r="K13" i="3"/>
  <c r="Q54" i="3"/>
  <c r="K28" i="4"/>
  <c r="J28" i="4"/>
  <c r="R28" i="4"/>
  <c r="N28" i="4"/>
  <c r="M28" i="4"/>
  <c r="Q28" i="4"/>
  <c r="P28" i="4"/>
  <c r="I8" i="3"/>
  <c r="L13" i="3"/>
  <c r="L19" i="3"/>
  <c r="J46" i="3"/>
  <c r="Q46" i="3"/>
  <c r="P46" i="3"/>
  <c r="R46" i="3"/>
  <c r="S46" i="3"/>
  <c r="L46" i="3"/>
  <c r="K46" i="3"/>
  <c r="Q61" i="3"/>
  <c r="P61" i="3"/>
  <c r="O61" i="3"/>
  <c r="O74" i="3"/>
  <c r="S74" i="3"/>
  <c r="R74" i="3"/>
  <c r="L74" i="3"/>
  <c r="K74" i="3"/>
  <c r="J8" i="3"/>
  <c r="M19" i="3"/>
  <c r="R26" i="3"/>
  <c r="Q26" i="3"/>
  <c r="M46" i="3"/>
  <c r="I61" i="3"/>
  <c r="I74" i="3"/>
  <c r="I86" i="3"/>
  <c r="I19" i="4"/>
  <c r="L45" i="4"/>
  <c r="R45" i="4"/>
  <c r="R94" i="4"/>
  <c r="L87" i="4"/>
  <c r="J95" i="4"/>
  <c r="J59" i="3"/>
  <c r="I97" i="3"/>
  <c r="J77" i="4"/>
  <c r="P87" i="4"/>
  <c r="L95" i="4"/>
  <c r="I36" i="3"/>
  <c r="M10" i="3"/>
  <c r="S16" i="3"/>
  <c r="J22" i="3"/>
  <c r="J25" i="3"/>
  <c r="M28" i="3"/>
  <c r="M33" i="3"/>
  <c r="L36" i="3"/>
  <c r="M44" i="3"/>
  <c r="J50" i="3"/>
  <c r="R59" i="3"/>
  <c r="P63" i="3"/>
  <c r="O72" i="3"/>
  <c r="J75" i="3"/>
  <c r="K87" i="3"/>
  <c r="P98" i="3"/>
  <c r="P16" i="4"/>
  <c r="R21" i="4"/>
  <c r="J41" i="4"/>
  <c r="L46" i="4"/>
  <c r="J51" i="4"/>
  <c r="R58" i="4"/>
  <c r="L66" i="4"/>
  <c r="K78" i="4"/>
  <c r="M83" i="4"/>
  <c r="J97" i="4"/>
  <c r="J44" i="3"/>
  <c r="J83" i="4"/>
  <c r="J102" i="4"/>
  <c r="N10" i="3"/>
  <c r="L22" i="3"/>
  <c r="K25" i="3"/>
  <c r="N33" i="3"/>
  <c r="N36" i="3"/>
  <c r="N44" i="3"/>
  <c r="K50" i="3"/>
  <c r="Q63" i="3"/>
  <c r="P72" i="3"/>
  <c r="L75" i="3"/>
  <c r="K80" i="3"/>
  <c r="L87" i="3"/>
  <c r="R98" i="3"/>
  <c r="J35" i="4"/>
  <c r="K41" i="4"/>
  <c r="O46" i="4"/>
  <c r="N51" i="4"/>
  <c r="N66" i="4"/>
  <c r="L78" i="4"/>
  <c r="N83" i="4"/>
  <c r="L97" i="4"/>
  <c r="J103" i="4"/>
  <c r="J16" i="4"/>
  <c r="L101" i="4"/>
  <c r="J36" i="3"/>
  <c r="P59" i="3"/>
  <c r="N98" i="3"/>
  <c r="K16" i="4"/>
  <c r="N21" i="4"/>
  <c r="I25" i="3"/>
  <c r="L33" i="3"/>
  <c r="L44" i="3"/>
  <c r="Q59" i="3"/>
  <c r="N72" i="3"/>
  <c r="J87" i="3"/>
  <c r="O98" i="3"/>
  <c r="P21" i="4"/>
  <c r="J46" i="4"/>
  <c r="J66" i="4"/>
  <c r="O10" i="3"/>
  <c r="M22" i="3"/>
  <c r="L25" i="3"/>
  <c r="O33" i="3"/>
  <c r="O44" i="3"/>
  <c r="L50" i="3"/>
  <c r="R63" i="3"/>
  <c r="R72" i="3"/>
  <c r="N75" i="3"/>
  <c r="N87" i="3"/>
  <c r="L22" i="4"/>
  <c r="N35" i="4"/>
  <c r="P46" i="4"/>
  <c r="P51" i="4"/>
  <c r="M59" i="4"/>
  <c r="P66" i="4"/>
  <c r="O74" i="4"/>
  <c r="N78" i="4"/>
  <c r="P83" i="4"/>
  <c r="N97" i="4"/>
  <c r="J101" i="4"/>
  <c r="J21" i="4"/>
  <c r="L96" i="4"/>
  <c r="J33" i="3"/>
  <c r="J58" i="4"/>
  <c r="L28" i="3"/>
  <c r="K36" i="3"/>
  <c r="I50" i="3"/>
  <c r="N63" i="3"/>
  <c r="I75" i="3"/>
  <c r="N16" i="4"/>
  <c r="L72" i="4"/>
  <c r="J78" i="4"/>
  <c r="N22" i="3"/>
  <c r="N25" i="3"/>
  <c r="P33" i="3"/>
  <c r="P44" i="3"/>
  <c r="M50" i="3"/>
  <c r="J60" i="3"/>
  <c r="S63" i="3"/>
  <c r="S72" i="3"/>
  <c r="J92" i="3"/>
  <c r="O59" i="4"/>
  <c r="R78" i="4"/>
  <c r="P97" i="4"/>
  <c r="I27" i="4"/>
  <c r="S27" i="4"/>
  <c r="Q27" i="4"/>
  <c r="O27" i="4"/>
  <c r="M27" i="4"/>
  <c r="R27" i="4"/>
  <c r="P27" i="4"/>
  <c r="N27" i="4"/>
  <c r="L27" i="4"/>
  <c r="J27" i="4"/>
  <c r="I34" i="3"/>
  <c r="K34" i="3"/>
  <c r="R5" i="3"/>
  <c r="P5" i="3"/>
  <c r="Q5" i="3"/>
  <c r="O5" i="3"/>
  <c r="N5" i="3"/>
  <c r="M5" i="3"/>
  <c r="L5" i="3"/>
  <c r="K5" i="3"/>
  <c r="O28" i="3"/>
  <c r="J23" i="3"/>
  <c r="P23" i="3"/>
  <c r="S23" i="3"/>
  <c r="R23" i="3"/>
  <c r="Q23" i="3"/>
  <c r="O23" i="3"/>
  <c r="O64" i="3"/>
  <c r="M64" i="3"/>
  <c r="K64" i="3"/>
  <c r="N64" i="3"/>
  <c r="J45" i="3"/>
  <c r="P45" i="3"/>
  <c r="S45" i="3"/>
  <c r="R45" i="3"/>
  <c r="Q45" i="3"/>
  <c r="O45" i="3"/>
  <c r="O54" i="4"/>
  <c r="K54" i="4"/>
  <c r="S54" i="4"/>
  <c r="N54" i="4"/>
  <c r="R54" i="4"/>
  <c r="Q54" i="4"/>
  <c r="P54" i="4"/>
  <c r="M54" i="4"/>
  <c r="L54" i="4"/>
  <c r="I54" i="4"/>
  <c r="S61" i="4"/>
  <c r="O61" i="4"/>
  <c r="I61" i="4"/>
  <c r="R61" i="4"/>
  <c r="Q61" i="4"/>
  <c r="P61" i="4"/>
  <c r="M61" i="4"/>
  <c r="L61" i="4"/>
  <c r="K61" i="4"/>
  <c r="J61" i="4"/>
  <c r="L43" i="3"/>
  <c r="S43" i="3"/>
  <c r="R43" i="3"/>
  <c r="Q43" i="3"/>
  <c r="P17" i="3"/>
  <c r="K17" i="3"/>
  <c r="J17" i="3"/>
  <c r="Q73" i="3"/>
  <c r="O73" i="3"/>
  <c r="M73" i="3"/>
  <c r="L73" i="3"/>
  <c r="O85" i="3"/>
  <c r="I85" i="3"/>
  <c r="S85" i="3"/>
  <c r="Q85" i="3"/>
  <c r="L85" i="3"/>
  <c r="R85" i="3"/>
  <c r="P85" i="3"/>
  <c r="N85" i="3"/>
  <c r="M85" i="3"/>
  <c r="K85" i="3"/>
  <c r="S96" i="3"/>
  <c r="O96" i="3"/>
  <c r="I96" i="3"/>
  <c r="R96" i="3"/>
  <c r="M96" i="3"/>
  <c r="K96" i="3"/>
  <c r="L96" i="3"/>
  <c r="J54" i="4"/>
  <c r="N61" i="4"/>
  <c r="R16" i="3"/>
  <c r="P16" i="3"/>
  <c r="Q16" i="3"/>
  <c r="O16" i="3"/>
  <c r="N16" i="3"/>
  <c r="M16" i="3"/>
  <c r="L16" i="3"/>
  <c r="K16" i="3"/>
  <c r="P28" i="3"/>
  <c r="K28" i="3"/>
  <c r="J28" i="3"/>
  <c r="O100" i="3"/>
  <c r="K100" i="3"/>
  <c r="S100" i="3"/>
  <c r="R100" i="3"/>
  <c r="Q100" i="3"/>
  <c r="P100" i="3"/>
  <c r="N100" i="3"/>
  <c r="M100" i="3"/>
  <c r="J100" i="3"/>
  <c r="L100" i="3"/>
  <c r="I100" i="3"/>
  <c r="Q26" i="4"/>
  <c r="K26" i="4"/>
  <c r="I26" i="4"/>
  <c r="S26" i="4"/>
  <c r="R26" i="4"/>
  <c r="P26" i="4"/>
  <c r="N26" i="4"/>
  <c r="M26" i="4"/>
  <c r="L26" i="4"/>
  <c r="J26" i="4"/>
  <c r="S62" i="4"/>
  <c r="Q62" i="4"/>
  <c r="O62" i="4"/>
  <c r="M62" i="4"/>
  <c r="K62" i="4"/>
  <c r="R62" i="4"/>
  <c r="P62" i="4"/>
  <c r="N62" i="4"/>
  <c r="L62" i="4"/>
  <c r="I62" i="4"/>
  <c r="I16" i="3"/>
  <c r="I28" i="3"/>
  <c r="L45" i="3"/>
  <c r="J73" i="3"/>
  <c r="S86" i="3"/>
  <c r="O86" i="3"/>
  <c r="M86" i="3"/>
  <c r="K86" i="3"/>
  <c r="N86" i="3"/>
  <c r="L86" i="3"/>
  <c r="J86" i="3"/>
  <c r="N96" i="3"/>
  <c r="O101" i="3"/>
  <c r="K101" i="3"/>
  <c r="I101" i="3"/>
  <c r="S101" i="3"/>
  <c r="N101" i="3"/>
  <c r="L101" i="3"/>
  <c r="M101" i="3"/>
  <c r="O26" i="4"/>
  <c r="J62" i="4"/>
  <c r="K27" i="4"/>
  <c r="P73" i="3"/>
  <c r="M76" i="3"/>
  <c r="R76" i="3"/>
  <c r="P76" i="3"/>
  <c r="Q76" i="3"/>
  <c r="O76" i="3"/>
  <c r="N76" i="3"/>
  <c r="L76" i="3"/>
  <c r="K76" i="3"/>
  <c r="J76" i="3"/>
  <c r="I80" i="3"/>
  <c r="S80" i="3"/>
  <c r="Q80" i="3"/>
  <c r="J80" i="3"/>
  <c r="P80" i="3"/>
  <c r="R80" i="3"/>
  <c r="O80" i="3"/>
  <c r="Q86" i="3"/>
  <c r="Q101" i="3"/>
  <c r="O32" i="4"/>
  <c r="K32" i="4"/>
  <c r="S32" i="4"/>
  <c r="L32" i="4"/>
  <c r="J32" i="4"/>
  <c r="I32" i="4"/>
  <c r="R32" i="4"/>
  <c r="Q32" i="4"/>
  <c r="N32" i="4"/>
  <c r="I43" i="3"/>
  <c r="I32" i="3"/>
  <c r="M77" i="3"/>
  <c r="K77" i="3"/>
  <c r="I77" i="3"/>
  <c r="S77" i="3"/>
  <c r="N77" i="3"/>
  <c r="L77" i="3"/>
  <c r="J77" i="3"/>
  <c r="S5" i="3"/>
  <c r="N17" i="3"/>
  <c r="K23" i="3"/>
  <c r="S28" i="3"/>
  <c r="J32" i="3"/>
  <c r="S40" i="3"/>
  <c r="O43" i="3"/>
  <c r="M55" i="3"/>
  <c r="K55" i="3"/>
  <c r="I55" i="3"/>
  <c r="O55" i="3"/>
  <c r="J64" i="3"/>
  <c r="O77" i="3"/>
  <c r="M34" i="4"/>
  <c r="I34" i="4"/>
  <c r="S34" i="4"/>
  <c r="Q34" i="4"/>
  <c r="R34" i="4"/>
  <c r="P34" i="4"/>
  <c r="N34" i="4"/>
  <c r="L34" i="4"/>
  <c r="K34" i="4"/>
  <c r="J34" i="4"/>
  <c r="S40" i="4"/>
  <c r="Q40" i="4"/>
  <c r="O40" i="4"/>
  <c r="M40" i="4"/>
  <c r="K40" i="4"/>
  <c r="L40" i="4"/>
  <c r="J40" i="4"/>
  <c r="I40" i="4"/>
  <c r="P40" i="4"/>
  <c r="I38" i="4"/>
  <c r="S38" i="4"/>
  <c r="Q38" i="4"/>
  <c r="O38" i="4"/>
  <c r="M38" i="4"/>
  <c r="R38" i="4"/>
  <c r="L38" i="4"/>
  <c r="P38" i="4"/>
  <c r="N38" i="4"/>
  <c r="K38" i="4"/>
  <c r="J38" i="4"/>
  <c r="P6" i="3"/>
  <c r="K6" i="3"/>
  <c r="J6" i="3"/>
  <c r="L23" i="3"/>
  <c r="P29" i="3"/>
  <c r="N29" i="3"/>
  <c r="J29" i="3"/>
  <c r="O29" i="3"/>
  <c r="M29" i="3"/>
  <c r="L29" i="3"/>
  <c r="K29" i="3"/>
  <c r="I29" i="3"/>
  <c r="K32" i="3"/>
  <c r="P43" i="3"/>
  <c r="J55" i="3"/>
  <c r="L64" i="3"/>
  <c r="S71" i="3"/>
  <c r="Q71" i="3"/>
  <c r="O71" i="3"/>
  <c r="J71" i="3"/>
  <c r="R71" i="3"/>
  <c r="P71" i="3"/>
  <c r="P77" i="3"/>
  <c r="O34" i="4"/>
  <c r="N40" i="4"/>
  <c r="I64" i="3"/>
  <c r="O17" i="3"/>
  <c r="I6" i="3"/>
  <c r="Q17" i="3"/>
  <c r="L21" i="3"/>
  <c r="S21" i="3"/>
  <c r="R21" i="3"/>
  <c r="Q21" i="3"/>
  <c r="M23" i="3"/>
  <c r="Q29" i="3"/>
  <c r="M32" i="3"/>
  <c r="S49" i="3"/>
  <c r="Q49" i="3"/>
  <c r="O49" i="3"/>
  <c r="R49" i="3"/>
  <c r="L49" i="3"/>
  <c r="P49" i="3"/>
  <c r="N49" i="3"/>
  <c r="M49" i="3"/>
  <c r="K49" i="3"/>
  <c r="L55" i="3"/>
  <c r="I58" i="3"/>
  <c r="S58" i="3"/>
  <c r="Q58" i="3"/>
  <c r="P58" i="3"/>
  <c r="R58" i="3"/>
  <c r="O58" i="3"/>
  <c r="N58" i="3"/>
  <c r="M58" i="3"/>
  <c r="L58" i="3"/>
  <c r="K58" i="3"/>
  <c r="P64" i="3"/>
  <c r="I71" i="3"/>
  <c r="Q77" i="3"/>
  <c r="M91" i="3"/>
  <c r="I91" i="3"/>
  <c r="S91" i="3"/>
  <c r="Q91" i="3"/>
  <c r="R91" i="3"/>
  <c r="L91" i="3"/>
  <c r="J91" i="3"/>
  <c r="K91" i="3"/>
  <c r="R40" i="4"/>
  <c r="J5" i="3"/>
  <c r="M17" i="3"/>
  <c r="J12" i="3"/>
  <c r="P12" i="3"/>
  <c r="S12" i="3"/>
  <c r="R12" i="3"/>
  <c r="Q12" i="3"/>
  <c r="O12" i="3"/>
  <c r="I12" i="3"/>
  <c r="S17" i="3"/>
  <c r="J21" i="3"/>
  <c r="S29" i="3"/>
  <c r="O32" i="3"/>
  <c r="J49" i="3"/>
  <c r="P55" i="3"/>
  <c r="R64" i="3"/>
  <c r="L71" i="3"/>
  <c r="K78" i="3"/>
  <c r="S78" i="3"/>
  <c r="R78" i="3"/>
  <c r="N78" i="3"/>
  <c r="Q78" i="3"/>
  <c r="P78" i="3"/>
  <c r="O78" i="3"/>
  <c r="M78" i="3"/>
  <c r="O91" i="3"/>
  <c r="H8" i="4"/>
  <c r="H10" i="4"/>
  <c r="H7" i="4"/>
  <c r="H12" i="4"/>
  <c r="H9" i="4"/>
  <c r="H6" i="4"/>
  <c r="H11" i="4"/>
  <c r="J34" i="3"/>
  <c r="S34" i="3"/>
  <c r="R34" i="3"/>
  <c r="Q34" i="3"/>
  <c r="P34" i="3"/>
  <c r="O34" i="3"/>
  <c r="R28" i="3"/>
  <c r="K67" i="3"/>
  <c r="S67" i="3"/>
  <c r="R67" i="3"/>
  <c r="P67" i="3"/>
  <c r="Q67" i="3"/>
  <c r="O67" i="3"/>
  <c r="N67" i="3"/>
  <c r="M67" i="3"/>
  <c r="L67" i="3"/>
  <c r="J67" i="3"/>
  <c r="R77" i="3"/>
  <c r="M6" i="3"/>
  <c r="N6" i="3"/>
  <c r="K12" i="3"/>
  <c r="P18" i="3"/>
  <c r="N18" i="3"/>
  <c r="O18" i="3"/>
  <c r="M18" i="3"/>
  <c r="L18" i="3"/>
  <c r="K18" i="3"/>
  <c r="J18" i="3"/>
  <c r="I18" i="3"/>
  <c r="K21" i="3"/>
  <c r="P32" i="3"/>
  <c r="Q55" i="3"/>
  <c r="S64" i="3"/>
  <c r="K68" i="3"/>
  <c r="I68" i="3"/>
  <c r="S68" i="3"/>
  <c r="N68" i="3"/>
  <c r="M68" i="3"/>
  <c r="L68" i="3"/>
  <c r="M71" i="3"/>
  <c r="I78" i="3"/>
  <c r="P91" i="3"/>
  <c r="O65" i="4"/>
  <c r="K65" i="4"/>
  <c r="S65" i="4"/>
  <c r="R65" i="4"/>
  <c r="Q65" i="4"/>
  <c r="P65" i="4"/>
  <c r="N65" i="4"/>
  <c r="M65" i="4"/>
  <c r="L65" i="4"/>
  <c r="J65" i="4"/>
  <c r="I65" i="4"/>
  <c r="I23" i="3"/>
  <c r="N34" i="3"/>
  <c r="O6" i="3"/>
  <c r="L12" i="3"/>
  <c r="M21" i="3"/>
  <c r="R38" i="3"/>
  <c r="P38" i="3"/>
  <c r="Q38" i="3"/>
  <c r="O38" i="3"/>
  <c r="N38" i="3"/>
  <c r="M38" i="3"/>
  <c r="L38" i="3"/>
  <c r="K38" i="3"/>
  <c r="R55" i="3"/>
  <c r="N71" i="3"/>
  <c r="J78" i="3"/>
  <c r="N43" i="3"/>
  <c r="R17" i="3"/>
  <c r="N23" i="3"/>
  <c r="L10" i="3"/>
  <c r="R10" i="3"/>
  <c r="S10" i="3"/>
  <c r="Q10" i="3"/>
  <c r="M12" i="3"/>
  <c r="R18" i="3"/>
  <c r="N21" i="3"/>
  <c r="I38" i="3"/>
  <c r="S55" i="3"/>
  <c r="Q62" i="3"/>
  <c r="O62" i="3"/>
  <c r="M62" i="3"/>
  <c r="J62" i="3"/>
  <c r="S62" i="3"/>
  <c r="R62" i="3"/>
  <c r="P68" i="3"/>
  <c r="S82" i="3"/>
  <c r="Q82" i="3"/>
  <c r="O82" i="3"/>
  <c r="L82" i="3"/>
  <c r="Q99" i="3"/>
  <c r="M99" i="3"/>
  <c r="K99" i="3"/>
  <c r="I99" i="3"/>
  <c r="O99" i="3"/>
  <c r="N99" i="3"/>
  <c r="S73" i="4"/>
  <c r="Q73" i="4"/>
  <c r="O73" i="4"/>
  <c r="M73" i="4"/>
  <c r="K73" i="4"/>
  <c r="R73" i="4"/>
  <c r="P73" i="4"/>
  <c r="N73" i="4"/>
  <c r="L73" i="4"/>
  <c r="J73" i="4"/>
  <c r="I73" i="4"/>
  <c r="I62" i="3"/>
  <c r="Q68" i="3"/>
  <c r="I82" i="3"/>
  <c r="O89" i="3"/>
  <c r="K89" i="3"/>
  <c r="S89" i="3"/>
  <c r="M89" i="3"/>
  <c r="L89" i="3"/>
  <c r="J99" i="3"/>
  <c r="P40" i="3"/>
  <c r="N40" i="3"/>
  <c r="O40" i="3"/>
  <c r="M40" i="3"/>
  <c r="L40" i="3"/>
  <c r="J40" i="3"/>
  <c r="K40" i="3"/>
  <c r="I40" i="3"/>
  <c r="K43" i="3"/>
  <c r="I5" i="3"/>
  <c r="L17" i="3"/>
  <c r="L32" i="3"/>
  <c r="R32" i="3"/>
  <c r="S32" i="3"/>
  <c r="Q32" i="3"/>
  <c r="M34" i="3"/>
  <c r="Q40" i="3"/>
  <c r="M43" i="3"/>
  <c r="Q64" i="3"/>
  <c r="Q6" i="3"/>
  <c r="L78" i="3"/>
  <c r="Q42" i="4"/>
  <c r="O42" i="4"/>
  <c r="M42" i="4"/>
  <c r="K42" i="4"/>
  <c r="I42" i="4"/>
  <c r="S42" i="4"/>
  <c r="P42" i="4"/>
  <c r="N42" i="4"/>
  <c r="L42" i="4"/>
  <c r="J42" i="4"/>
  <c r="R6" i="3"/>
  <c r="I10" i="3"/>
  <c r="N12" i="3"/>
  <c r="S18" i="3"/>
  <c r="O21" i="3"/>
  <c r="J38" i="3"/>
  <c r="S6" i="3"/>
  <c r="J10" i="3"/>
  <c r="P21" i="3"/>
  <c r="S38" i="3"/>
  <c r="P7" i="3"/>
  <c r="N7" i="3"/>
  <c r="J7" i="3"/>
  <c r="O7" i="3"/>
  <c r="M7" i="3"/>
  <c r="L7" i="3"/>
  <c r="K7" i="3"/>
  <c r="I7" i="3"/>
  <c r="K10" i="3"/>
  <c r="R27" i="3"/>
  <c r="P27" i="3"/>
  <c r="Q27" i="3"/>
  <c r="O27" i="3"/>
  <c r="N27" i="3"/>
  <c r="M27" i="3"/>
  <c r="L27" i="3"/>
  <c r="K27" i="3"/>
  <c r="P39" i="3"/>
  <c r="K39" i="3"/>
  <c r="J39" i="3"/>
  <c r="O53" i="3"/>
  <c r="M53" i="3"/>
  <c r="K53" i="3"/>
  <c r="J53" i="3"/>
  <c r="S53" i="3"/>
  <c r="R53" i="3"/>
  <c r="K62" i="3"/>
  <c r="R68" i="3"/>
  <c r="J82" i="3"/>
  <c r="I89" i="3"/>
  <c r="L99" i="3"/>
  <c r="N28" i="3"/>
  <c r="J43" i="3"/>
  <c r="L62" i="3"/>
  <c r="I69" i="3"/>
  <c r="S69" i="3"/>
  <c r="Q69" i="3"/>
  <c r="R69" i="3"/>
  <c r="P69" i="3"/>
  <c r="N69" i="3"/>
  <c r="O69" i="3"/>
  <c r="M69" i="3"/>
  <c r="K82" i="3"/>
  <c r="J89" i="3"/>
  <c r="P99" i="3"/>
  <c r="K91" i="4"/>
  <c r="I91" i="4"/>
  <c r="S91" i="4"/>
  <c r="Q91" i="4"/>
  <c r="O91" i="4"/>
  <c r="M91" i="4"/>
  <c r="N91" i="4"/>
  <c r="R91" i="4"/>
  <c r="P91" i="4"/>
  <c r="L91" i="4"/>
  <c r="J91" i="4"/>
  <c r="L16" i="4"/>
  <c r="J19" i="4"/>
  <c r="O24" i="4"/>
  <c r="Q30" i="4"/>
  <c r="M30" i="4"/>
  <c r="L35" i="4"/>
  <c r="L43" i="4"/>
  <c r="S46" i="4"/>
  <c r="M46" i="4"/>
  <c r="K46" i="4"/>
  <c r="I46" i="4"/>
  <c r="P48" i="4"/>
  <c r="L51" i="4"/>
  <c r="N59" i="4"/>
  <c r="N67" i="4"/>
  <c r="P75" i="4"/>
  <c r="J84" i="4"/>
  <c r="K14" i="4"/>
  <c r="S14" i="4"/>
  <c r="Q14" i="4"/>
  <c r="O14" i="4"/>
  <c r="L19" i="4"/>
  <c r="O35" i="4"/>
  <c r="Q41" i="4"/>
  <c r="M41" i="4"/>
  <c r="S57" i="4"/>
  <c r="M57" i="4"/>
  <c r="K57" i="4"/>
  <c r="I57" i="4"/>
  <c r="P59" i="4"/>
  <c r="P67" i="4"/>
  <c r="N84" i="4"/>
  <c r="O22" i="4"/>
  <c r="M22" i="4"/>
  <c r="K22" i="4"/>
  <c r="I22" i="4"/>
  <c r="M14" i="3"/>
  <c r="M25" i="3"/>
  <c r="M36" i="3"/>
  <c r="M47" i="3"/>
  <c r="N51" i="3"/>
  <c r="K56" i="3"/>
  <c r="S56" i="3"/>
  <c r="M60" i="3"/>
  <c r="O87" i="3"/>
  <c r="O90" i="3"/>
  <c r="K90" i="3"/>
  <c r="I90" i="3"/>
  <c r="O92" i="3"/>
  <c r="I95" i="3"/>
  <c r="Q95" i="3"/>
  <c r="O95" i="3"/>
  <c r="M95" i="3"/>
  <c r="P97" i="3"/>
  <c r="O102" i="3"/>
  <c r="I14" i="4"/>
  <c r="N19" i="4"/>
  <c r="J22" i="4"/>
  <c r="K30" i="4"/>
  <c r="P35" i="4"/>
  <c r="I41" i="4"/>
  <c r="N46" i="4"/>
  <c r="I49" i="4"/>
  <c r="S49" i="4"/>
  <c r="Q49" i="4"/>
  <c r="O49" i="4"/>
  <c r="M49" i="4"/>
  <c r="J57" i="4"/>
  <c r="O70" i="4"/>
  <c r="O76" i="4"/>
  <c r="K76" i="4"/>
  <c r="S76" i="4"/>
  <c r="O81" i="4"/>
  <c r="S88" i="4"/>
  <c r="O88" i="4"/>
  <c r="M88" i="4"/>
  <c r="K88" i="4"/>
  <c r="I88" i="4"/>
  <c r="N14" i="3"/>
  <c r="S17" i="4"/>
  <c r="O17" i="4"/>
  <c r="I17" i="4"/>
  <c r="K25" i="4"/>
  <c r="S25" i="4"/>
  <c r="Q25" i="4"/>
  <c r="O25" i="4"/>
  <c r="Q52" i="4"/>
  <c r="M52" i="4"/>
  <c r="I20" i="3"/>
  <c r="O25" i="3"/>
  <c r="O36" i="3"/>
  <c r="O47" i="3"/>
  <c r="R51" i="3"/>
  <c r="J33" i="4"/>
  <c r="I52" i="4"/>
  <c r="I60" i="4"/>
  <c r="S60" i="4"/>
  <c r="Q60" i="4"/>
  <c r="O60" i="4"/>
  <c r="M60" i="4"/>
  <c r="J68" i="4"/>
  <c r="S79" i="4"/>
  <c r="M79" i="4"/>
  <c r="K79" i="4"/>
  <c r="I79" i="4"/>
  <c r="Q85" i="4"/>
  <c r="O85" i="4"/>
  <c r="M85" i="4"/>
  <c r="K85" i="4"/>
  <c r="S85" i="4"/>
  <c r="M14" i="4"/>
  <c r="K17" i="4"/>
  <c r="R19" i="4"/>
  <c r="P22" i="4"/>
  <c r="J25" i="4"/>
  <c r="S28" i="4"/>
  <c r="O28" i="4"/>
  <c r="I28" i="4"/>
  <c r="O30" i="4"/>
  <c r="K36" i="4"/>
  <c r="S36" i="4"/>
  <c r="Q36" i="4"/>
  <c r="O36" i="4"/>
  <c r="L41" i="4"/>
  <c r="O44" i="4"/>
  <c r="M44" i="4"/>
  <c r="K44" i="4"/>
  <c r="I44" i="4"/>
  <c r="Q46" i="4"/>
  <c r="L49" i="4"/>
  <c r="J52" i="4"/>
  <c r="O57" i="4"/>
  <c r="J60" i="4"/>
  <c r="Q63" i="4"/>
  <c r="M63" i="4"/>
  <c r="L68" i="4"/>
  <c r="L76" i="4"/>
  <c r="J79" i="4"/>
  <c r="I85" i="4"/>
  <c r="N88" i="4"/>
  <c r="P87" i="3"/>
  <c r="O33" i="4"/>
  <c r="M33" i="4"/>
  <c r="K33" i="4"/>
  <c r="I33" i="4"/>
  <c r="I9" i="3"/>
  <c r="O14" i="3"/>
  <c r="I31" i="3"/>
  <c r="I42" i="3"/>
  <c r="P60" i="3"/>
  <c r="Q87" i="3"/>
  <c r="Q92" i="3"/>
  <c r="L14" i="4"/>
  <c r="J17" i="4"/>
  <c r="P19" i="4"/>
  <c r="I25" i="4"/>
  <c r="J9" i="3"/>
  <c r="P14" i="3"/>
  <c r="J20" i="3"/>
  <c r="P25" i="3"/>
  <c r="J31" i="3"/>
  <c r="P36" i="3"/>
  <c r="J42" i="3"/>
  <c r="P47" i="3"/>
  <c r="I54" i="3"/>
  <c r="I63" i="3"/>
  <c r="I72" i="3"/>
  <c r="S81" i="3"/>
  <c r="I81" i="3"/>
  <c r="R87" i="3"/>
  <c r="Q98" i="3"/>
  <c r="M98" i="3"/>
  <c r="S103" i="3"/>
  <c r="M103" i="3"/>
  <c r="I103" i="3"/>
  <c r="K9" i="3"/>
  <c r="I11" i="3"/>
  <c r="Q14" i="3"/>
  <c r="K20" i="3"/>
  <c r="I22" i="3"/>
  <c r="Q25" i="3"/>
  <c r="K31" i="3"/>
  <c r="I33" i="3"/>
  <c r="Q36" i="3"/>
  <c r="K42" i="3"/>
  <c r="I44" i="3"/>
  <c r="Q47" i="3"/>
  <c r="J54" i="3"/>
  <c r="J63" i="3"/>
  <c r="J72" i="3"/>
  <c r="J81" i="3"/>
  <c r="S87" i="3"/>
  <c r="K93" i="3"/>
  <c r="S93" i="3"/>
  <c r="Q93" i="3"/>
  <c r="O93" i="3"/>
  <c r="I98" i="3"/>
  <c r="J103" i="3"/>
  <c r="N14" i="4"/>
  <c r="L17" i="4"/>
  <c r="Q22" i="4"/>
  <c r="L25" i="4"/>
  <c r="N33" i="4"/>
  <c r="N41" i="4"/>
  <c r="K52" i="4"/>
  <c r="P57" i="4"/>
  <c r="K60" i="4"/>
  <c r="N68" i="4"/>
  <c r="I71" i="4"/>
  <c r="S71" i="4"/>
  <c r="Q71" i="4"/>
  <c r="O71" i="4"/>
  <c r="M71" i="4"/>
  <c r="L79" i="4"/>
  <c r="I82" i="4"/>
  <c r="S82" i="4"/>
  <c r="Q82" i="4"/>
  <c r="O82" i="4"/>
  <c r="M82" i="4"/>
  <c r="K82" i="4"/>
  <c r="J85" i="4"/>
  <c r="S92" i="4"/>
  <c r="Q92" i="4"/>
  <c r="O92" i="4"/>
  <c r="K92" i="4"/>
  <c r="I92" i="4"/>
  <c r="J98" i="3"/>
  <c r="K103" i="3"/>
  <c r="P14" i="4"/>
  <c r="M17" i="4"/>
  <c r="Q20" i="4"/>
  <c r="O20" i="4"/>
  <c r="M20" i="4"/>
  <c r="K20" i="4"/>
  <c r="I20" i="4"/>
  <c r="R22" i="4"/>
  <c r="M25" i="4"/>
  <c r="S39" i="4"/>
  <c r="O39" i="4"/>
  <c r="I39" i="4"/>
  <c r="O41" i="4"/>
  <c r="K47" i="4"/>
  <c r="S47" i="4"/>
  <c r="Q47" i="4"/>
  <c r="O47" i="4"/>
  <c r="L52" i="4"/>
  <c r="O55" i="4"/>
  <c r="M55" i="4"/>
  <c r="K55" i="4"/>
  <c r="I55" i="4"/>
  <c r="Q57" i="4"/>
  <c r="L60" i="4"/>
  <c r="O68" i="4"/>
  <c r="J71" i="4"/>
  <c r="Q74" i="4"/>
  <c r="M74" i="4"/>
  <c r="N79" i="4"/>
  <c r="J82" i="4"/>
  <c r="L85" i="4"/>
  <c r="J92" i="4"/>
  <c r="P33" i="4"/>
  <c r="M9" i="3"/>
  <c r="I13" i="3"/>
  <c r="S14" i="3"/>
  <c r="M20" i="3"/>
  <c r="I24" i="3"/>
  <c r="S25" i="3"/>
  <c r="M31" i="3"/>
  <c r="I35" i="3"/>
  <c r="S36" i="3"/>
  <c r="M42" i="3"/>
  <c r="I46" i="3"/>
  <c r="S47" i="3"/>
  <c r="J52" i="3"/>
  <c r="L54" i="3"/>
  <c r="O56" i="3"/>
  <c r="J61" i="3"/>
  <c r="L63" i="3"/>
  <c r="O65" i="3"/>
  <c r="L72" i="3"/>
  <c r="N74" i="3"/>
  <c r="K79" i="3"/>
  <c r="I79" i="3"/>
  <c r="L81" i="3"/>
  <c r="N83" i="3"/>
  <c r="Q90" i="3"/>
  <c r="J93" i="3"/>
  <c r="R95" i="3"/>
  <c r="K98" i="3"/>
  <c r="L103" i="3"/>
  <c r="R14" i="4"/>
  <c r="N17" i="4"/>
  <c r="J20" i="4"/>
  <c r="S22" i="4"/>
  <c r="N25" i="4"/>
  <c r="L28" i="4"/>
  <c r="S30" i="4"/>
  <c r="Q33" i="4"/>
  <c r="L36" i="4"/>
  <c r="J39" i="4"/>
  <c r="P41" i="4"/>
  <c r="N44" i="4"/>
  <c r="I47" i="4"/>
  <c r="R49" i="4"/>
  <c r="N52" i="4"/>
  <c r="J55" i="4"/>
  <c r="R57" i="4"/>
  <c r="N60" i="4"/>
  <c r="K63" i="4"/>
  <c r="K71" i="4"/>
  <c r="I74" i="4"/>
  <c r="P76" i="4"/>
  <c r="O79" i="4"/>
  <c r="L82" i="4"/>
  <c r="N85" i="4"/>
  <c r="R88" i="4"/>
  <c r="L92" i="4"/>
  <c r="J14" i="4"/>
  <c r="S68" i="4"/>
  <c r="M68" i="4"/>
  <c r="K68" i="4"/>
  <c r="I68" i="4"/>
  <c r="L9" i="3"/>
  <c r="L20" i="3"/>
  <c r="L31" i="3"/>
  <c r="L42" i="3"/>
  <c r="K54" i="3"/>
  <c r="K63" i="3"/>
  <c r="S70" i="3"/>
  <c r="I70" i="3"/>
  <c r="K72" i="3"/>
  <c r="Q88" i="3"/>
  <c r="M88" i="3"/>
  <c r="K88" i="3"/>
  <c r="I88" i="3"/>
  <c r="N9" i="3"/>
  <c r="N20" i="3"/>
  <c r="N31" i="3"/>
  <c r="N42" i="3"/>
  <c r="N54" i="3"/>
  <c r="S59" i="3"/>
  <c r="I59" i="3"/>
  <c r="M63" i="3"/>
  <c r="K70" i="3"/>
  <c r="M72" i="3"/>
  <c r="M81" i="3"/>
  <c r="L88" i="3"/>
  <c r="L98" i="3"/>
  <c r="N103" i="3"/>
  <c r="Q15" i="4"/>
  <c r="K15" i="4"/>
  <c r="I15" i="4"/>
  <c r="P17" i="4"/>
  <c r="M23" i="4"/>
  <c r="I23" i="4"/>
  <c r="S23" i="4"/>
  <c r="Q23" i="4"/>
  <c r="P25" i="4"/>
  <c r="Q31" i="4"/>
  <c r="O31" i="4"/>
  <c r="M31" i="4"/>
  <c r="K31" i="4"/>
  <c r="I31" i="4"/>
  <c r="R33" i="4"/>
  <c r="S50" i="4"/>
  <c r="O50" i="4"/>
  <c r="I50" i="4"/>
  <c r="O52" i="4"/>
  <c r="K58" i="4"/>
  <c r="S58" i="4"/>
  <c r="Q58" i="4"/>
  <c r="O58" i="4"/>
  <c r="P60" i="4"/>
  <c r="O66" i="4"/>
  <c r="M66" i="4"/>
  <c r="K66" i="4"/>
  <c r="I66" i="4"/>
  <c r="Q68" i="4"/>
  <c r="L71" i="4"/>
  <c r="J74" i="4"/>
  <c r="Q76" i="4"/>
  <c r="P79" i="4"/>
  <c r="N82" i="4"/>
  <c r="P85" i="4"/>
  <c r="M89" i="4"/>
  <c r="K89" i="4"/>
  <c r="I89" i="4"/>
  <c r="S89" i="4"/>
  <c r="Q89" i="4"/>
  <c r="O89" i="4"/>
  <c r="M92" i="4"/>
  <c r="J15" i="4"/>
  <c r="Q17" i="4"/>
  <c r="N20" i="4"/>
  <c r="J23" i="4"/>
  <c r="R25" i="4"/>
  <c r="J31" i="4"/>
  <c r="S33" i="4"/>
  <c r="L39" i="4"/>
  <c r="S41" i="4"/>
  <c r="L47" i="4"/>
  <c r="J50" i="4"/>
  <c r="P52" i="4"/>
  <c r="N55" i="4"/>
  <c r="I58" i="4"/>
  <c r="R60" i="4"/>
  <c r="R68" i="4"/>
  <c r="N71" i="4"/>
  <c r="K74" i="4"/>
  <c r="R76" i="4"/>
  <c r="Q79" i="4"/>
  <c r="P82" i="4"/>
  <c r="R85" i="4"/>
  <c r="J89" i="4"/>
  <c r="N92" i="4"/>
  <c r="Q96" i="4"/>
  <c r="O96" i="4"/>
  <c r="M96" i="4"/>
  <c r="K96" i="4"/>
  <c r="S96" i="4"/>
  <c r="R96" i="4"/>
  <c r="K69" i="4"/>
  <c r="S69" i="4"/>
  <c r="Q69" i="4"/>
  <c r="O69" i="4"/>
  <c r="P71" i="4"/>
  <c r="L74" i="4"/>
  <c r="O77" i="4"/>
  <c r="M77" i="4"/>
  <c r="K77" i="4"/>
  <c r="I77" i="4"/>
  <c r="R79" i="4"/>
  <c r="R82" i="4"/>
  <c r="Q86" i="4"/>
  <c r="O86" i="4"/>
  <c r="M86" i="4"/>
  <c r="K86" i="4"/>
  <c r="I86" i="4"/>
  <c r="L89" i="4"/>
  <c r="P92" i="4"/>
  <c r="I96" i="4"/>
  <c r="M15" i="4"/>
  <c r="S18" i="4"/>
  <c r="Q18" i="4"/>
  <c r="O18" i="4"/>
  <c r="M18" i="4"/>
  <c r="K18" i="4"/>
  <c r="R20" i="4"/>
  <c r="L23" i="4"/>
  <c r="N31" i="4"/>
  <c r="N39" i="4"/>
  <c r="N47" i="4"/>
  <c r="L50" i="4"/>
  <c r="S52" i="4"/>
  <c r="Q55" i="4"/>
  <c r="L58" i="4"/>
  <c r="I69" i="4"/>
  <c r="R71" i="4"/>
  <c r="N74" i="4"/>
  <c r="K80" i="4"/>
  <c r="S80" i="4"/>
  <c r="Q80" i="4"/>
  <c r="O80" i="4"/>
  <c r="M80" i="4"/>
  <c r="S83" i="4"/>
  <c r="Q83" i="4"/>
  <c r="O83" i="4"/>
  <c r="I83" i="4"/>
  <c r="J86" i="4"/>
  <c r="N89" i="4"/>
  <c r="R92" i="4"/>
  <c r="J96" i="4"/>
  <c r="K57" i="3"/>
  <c r="I57" i="3"/>
  <c r="R9" i="3"/>
  <c r="R20" i="3"/>
  <c r="R31" i="3"/>
  <c r="R42" i="3"/>
  <c r="J57" i="3"/>
  <c r="M66" i="3"/>
  <c r="K66" i="3"/>
  <c r="I66" i="3"/>
  <c r="O75" i="3"/>
  <c r="M75" i="3"/>
  <c r="K75" i="3"/>
  <c r="Q84" i="3"/>
  <c r="O84" i="3"/>
  <c r="M84" i="3"/>
  <c r="Q37" i="4"/>
  <c r="K37" i="4"/>
  <c r="I37" i="4"/>
  <c r="M45" i="4"/>
  <c r="I45" i="4"/>
  <c r="S45" i="4"/>
  <c r="Q45" i="4"/>
  <c r="Q53" i="4"/>
  <c r="O53" i="4"/>
  <c r="M53" i="4"/>
  <c r="K53" i="4"/>
  <c r="I53" i="4"/>
  <c r="S72" i="4"/>
  <c r="O72" i="4"/>
  <c r="I72" i="4"/>
  <c r="I93" i="4"/>
  <c r="S93" i="4"/>
  <c r="Q93" i="4"/>
  <c r="O93" i="4"/>
  <c r="M93" i="4"/>
  <c r="K93" i="4"/>
  <c r="L57" i="3"/>
  <c r="Q94" i="3"/>
  <c r="K94" i="3"/>
  <c r="K104" i="3"/>
  <c r="S104" i="3"/>
  <c r="Q104" i="3"/>
  <c r="O104" i="3"/>
  <c r="O21" i="4"/>
  <c r="K21" i="4"/>
  <c r="S21" i="4"/>
  <c r="S29" i="4"/>
  <c r="Q29" i="4"/>
  <c r="O29" i="4"/>
  <c r="M29" i="4"/>
  <c r="K29" i="4"/>
  <c r="R31" i="4"/>
  <c r="J37" i="4"/>
  <c r="Q39" i="4"/>
  <c r="J45" i="4"/>
  <c r="R47" i="4"/>
  <c r="N50" i="4"/>
  <c r="J53" i="4"/>
  <c r="S55" i="4"/>
  <c r="N58" i="4"/>
  <c r="S63" i="4"/>
  <c r="Q66" i="4"/>
  <c r="L69" i="4"/>
  <c r="J72" i="4"/>
  <c r="P74" i="4"/>
  <c r="N77" i="4"/>
  <c r="J80" i="4"/>
  <c r="K83" i="4"/>
  <c r="N86" i="4"/>
  <c r="R89" i="4"/>
  <c r="J93" i="4"/>
  <c r="N96" i="4"/>
  <c r="S13" i="4"/>
  <c r="M13" i="4"/>
  <c r="K13" i="4"/>
  <c r="I13" i="4"/>
  <c r="P15" i="4"/>
  <c r="I21" i="4"/>
  <c r="P23" i="4"/>
  <c r="I29" i="4"/>
  <c r="S31" i="4"/>
  <c r="L37" i="4"/>
  <c r="K45" i="4"/>
  <c r="Q48" i="4"/>
  <c r="K48" i="4"/>
  <c r="I48" i="4"/>
  <c r="P50" i="4"/>
  <c r="L53" i="4"/>
  <c r="M56" i="4"/>
  <c r="I56" i="4"/>
  <c r="S56" i="4"/>
  <c r="Q56" i="4"/>
  <c r="P58" i="4"/>
  <c r="Q64" i="4"/>
  <c r="O64" i="4"/>
  <c r="M64" i="4"/>
  <c r="K64" i="4"/>
  <c r="I64" i="4"/>
  <c r="M69" i="4"/>
  <c r="K72" i="4"/>
  <c r="S90" i="4"/>
  <c r="Q90" i="4"/>
  <c r="M90" i="4"/>
  <c r="K90" i="4"/>
  <c r="I90" i="4"/>
  <c r="L93" i="4"/>
  <c r="J90" i="4"/>
  <c r="N93" i="4"/>
  <c r="L13" i="4"/>
  <c r="S15" i="4"/>
  <c r="L21" i="4"/>
  <c r="S24" i="4"/>
  <c r="M24" i="4"/>
  <c r="K24" i="4"/>
  <c r="I24" i="4"/>
  <c r="L29" i="4"/>
  <c r="N37" i="4"/>
  <c r="N45" i="4"/>
  <c r="L48" i="4"/>
  <c r="R50" i="4"/>
  <c r="P53" i="4"/>
  <c r="K56" i="4"/>
  <c r="Q59" i="4"/>
  <c r="K59" i="4"/>
  <c r="I59" i="4"/>
  <c r="L64" i="4"/>
  <c r="M67" i="4"/>
  <c r="I67" i="4"/>
  <c r="S67" i="4"/>
  <c r="Q67" i="4"/>
  <c r="P69" i="4"/>
  <c r="M72" i="4"/>
  <c r="Q75" i="4"/>
  <c r="O75" i="4"/>
  <c r="M75" i="4"/>
  <c r="K75" i="4"/>
  <c r="I75" i="4"/>
  <c r="L90" i="4"/>
  <c r="P93" i="4"/>
  <c r="M94" i="3"/>
  <c r="M104" i="3"/>
  <c r="N13" i="4"/>
  <c r="I16" i="4"/>
  <c r="S16" i="4"/>
  <c r="Q16" i="4"/>
  <c r="O16" i="4"/>
  <c r="M16" i="4"/>
  <c r="M21" i="4"/>
  <c r="J24" i="4"/>
  <c r="N29" i="4"/>
  <c r="O37" i="4"/>
  <c r="O43" i="4"/>
  <c r="K43" i="4"/>
  <c r="S43" i="4"/>
  <c r="O45" i="4"/>
  <c r="M48" i="4"/>
  <c r="S51" i="4"/>
  <c r="Q51" i="4"/>
  <c r="O51" i="4"/>
  <c r="M51" i="4"/>
  <c r="K51" i="4"/>
  <c r="R53" i="4"/>
  <c r="L56" i="4"/>
  <c r="J59" i="4"/>
  <c r="N64" i="4"/>
  <c r="J67" i="4"/>
  <c r="R69" i="4"/>
  <c r="N72" i="4"/>
  <c r="J75" i="4"/>
  <c r="O87" i="4"/>
  <c r="M87" i="4"/>
  <c r="K87" i="4"/>
  <c r="I87" i="4"/>
  <c r="S87" i="4"/>
  <c r="Q87" i="4"/>
  <c r="N90" i="4"/>
  <c r="R93" i="4"/>
  <c r="Q51" i="3"/>
  <c r="O51" i="3"/>
  <c r="M51" i="3"/>
  <c r="Q57" i="3"/>
  <c r="S60" i="3"/>
  <c r="Q60" i="3"/>
  <c r="O60" i="3"/>
  <c r="I87" i="3"/>
  <c r="S92" i="3"/>
  <c r="M92" i="3"/>
  <c r="I92" i="3"/>
  <c r="S97" i="3"/>
  <c r="O97" i="3"/>
  <c r="M97" i="3"/>
  <c r="K97" i="3"/>
  <c r="M102" i="3"/>
  <c r="I102" i="3"/>
  <c r="S102" i="3"/>
  <c r="Q102" i="3"/>
  <c r="O13" i="4"/>
  <c r="Q19" i="4"/>
  <c r="M19" i="4"/>
  <c r="S35" i="4"/>
  <c r="M35" i="4"/>
  <c r="K35" i="4"/>
  <c r="I35" i="4"/>
  <c r="P37" i="4"/>
  <c r="I43" i="4"/>
  <c r="P45" i="4"/>
  <c r="N48" i="4"/>
  <c r="I51" i="4"/>
  <c r="S53" i="4"/>
  <c r="N56" i="4"/>
  <c r="L59" i="4"/>
  <c r="P64" i="4"/>
  <c r="K67" i="4"/>
  <c r="Q70" i="4"/>
  <c r="K70" i="4"/>
  <c r="I70" i="4"/>
  <c r="P72" i="4"/>
  <c r="L75" i="4"/>
  <c r="M78" i="4"/>
  <c r="I78" i="4"/>
  <c r="S78" i="4"/>
  <c r="Q78" i="4"/>
  <c r="O78" i="4"/>
  <c r="Q81" i="4"/>
  <c r="K81" i="4"/>
  <c r="I81" i="4"/>
  <c r="R83" i="4"/>
  <c r="J87" i="4"/>
  <c r="O90" i="4"/>
  <c r="S94" i="4"/>
  <c r="Q94" i="4"/>
  <c r="O94" i="4"/>
  <c r="M94" i="4"/>
  <c r="I94" i="4"/>
  <c r="Q72" i="4"/>
  <c r="S84" i="4"/>
  <c r="Q84" i="4"/>
  <c r="O84" i="4"/>
  <c r="M84" i="4"/>
  <c r="K84" i="4"/>
  <c r="I84" i="4"/>
  <c r="P98" i="4"/>
  <c r="N100" i="4"/>
  <c r="L102" i="4"/>
  <c r="J104" i="4"/>
  <c r="I95" i="4"/>
  <c r="Q98" i="4"/>
  <c r="O100" i="4"/>
  <c r="M102" i="4"/>
  <c r="K104" i="4"/>
  <c r="R98" i="4"/>
  <c r="P100" i="4"/>
  <c r="N102" i="4"/>
  <c r="L104" i="4"/>
  <c r="K95" i="4"/>
  <c r="I97" i="4"/>
  <c r="S98" i="4"/>
  <c r="Q100" i="4"/>
  <c r="O102" i="4"/>
  <c r="M104" i="4"/>
  <c r="R100" i="4"/>
  <c r="P102" i="4"/>
  <c r="N104" i="4"/>
  <c r="M95" i="4"/>
  <c r="K97" i="4"/>
  <c r="I99" i="4"/>
  <c r="S100" i="4"/>
  <c r="Q102" i="4"/>
  <c r="O104" i="4"/>
  <c r="R102" i="4"/>
  <c r="P104" i="4"/>
  <c r="O95" i="4"/>
  <c r="M97" i="4"/>
  <c r="K99" i="4"/>
  <c r="I101" i="4"/>
  <c r="S102" i="4"/>
  <c r="Q104" i="4"/>
  <c r="R104" i="4"/>
  <c r="Q95" i="4"/>
  <c r="O97" i="4"/>
  <c r="M99" i="4"/>
  <c r="K101" i="4"/>
  <c r="I103" i="4"/>
  <c r="S104" i="4"/>
  <c r="Q97" i="4"/>
  <c r="O99" i="4"/>
  <c r="M101" i="4"/>
  <c r="K103" i="4"/>
  <c r="I105" i="4"/>
  <c r="N101" i="4"/>
  <c r="L103" i="4"/>
  <c r="J105" i="4"/>
  <c r="Q99" i="4"/>
  <c r="O101" i="4"/>
  <c r="M103" i="4"/>
  <c r="K105" i="4"/>
  <c r="R99" i="4"/>
  <c r="P101" i="4"/>
  <c r="N103" i="4"/>
  <c r="L105" i="4"/>
  <c r="I98" i="4"/>
  <c r="Q101" i="4"/>
  <c r="O103" i="4"/>
  <c r="M105" i="4"/>
  <c r="R101" i="4"/>
  <c r="P103" i="4"/>
  <c r="N105" i="4"/>
  <c r="K98" i="4"/>
  <c r="I100" i="4"/>
  <c r="Q103" i="4"/>
  <c r="O105" i="4"/>
  <c r="R103" i="4"/>
  <c r="P105" i="4"/>
  <c r="M98" i="4"/>
  <c r="K100" i="4"/>
  <c r="I102" i="4"/>
  <c r="Q105" i="4"/>
  <c r="R105" i="4"/>
  <c r="M9" i="4" l="1"/>
  <c r="R9" i="4" s="1"/>
  <c r="K9" i="4"/>
  <c r="O9" i="4" s="1"/>
  <c r="I9" i="4"/>
  <c r="L9" i="4"/>
  <c r="J9" i="4"/>
  <c r="M12" i="4"/>
  <c r="I12" i="4"/>
  <c r="R12" i="4"/>
  <c r="P12" i="4"/>
  <c r="L12" i="4"/>
  <c r="K12" i="4"/>
  <c r="J12" i="4"/>
  <c r="N12" i="4"/>
  <c r="K10" i="4"/>
  <c r="O10" i="4" s="1"/>
  <c r="J10" i="4"/>
  <c r="I10" i="4"/>
  <c r="M10" i="4"/>
  <c r="R10" i="4" s="1"/>
  <c r="L10" i="4"/>
  <c r="M8" i="4"/>
  <c r="R8" i="4" s="1"/>
  <c r="J8" i="4"/>
  <c r="I8" i="4"/>
  <c r="O8" i="4"/>
  <c r="K8" i="4"/>
  <c r="N8" i="4" s="1"/>
  <c r="L8" i="4"/>
  <c r="M7" i="4"/>
  <c r="R7" i="4" s="1"/>
  <c r="K7" i="4"/>
  <c r="L7" i="4"/>
  <c r="J7" i="4"/>
  <c r="P7" i="4"/>
  <c r="I7" i="4"/>
  <c r="N7" i="4" s="1"/>
  <c r="D3" i="3"/>
  <c r="M11" i="4"/>
  <c r="R11" i="4" s="1"/>
  <c r="K11" i="4"/>
  <c r="O11" i="4" s="1"/>
  <c r="I11" i="4"/>
  <c r="P11" i="4"/>
  <c r="L11" i="4"/>
  <c r="J11" i="4"/>
  <c r="I6" i="4"/>
  <c r="M6" i="4"/>
  <c r="P6" i="4" s="1"/>
  <c r="L6" i="4"/>
  <c r="K6" i="4"/>
  <c r="J6" i="4"/>
  <c r="N9" i="4" l="1"/>
  <c r="P9" i="4"/>
  <c r="P8" i="4"/>
  <c r="Q8" i="4" s="1"/>
  <c r="S8" i="4" s="1"/>
  <c r="O12" i="4"/>
  <c r="Q12" i="4" s="1"/>
  <c r="S12" i="4" s="1"/>
  <c r="N11" i="4"/>
  <c r="Q11" i="4" s="1"/>
  <c r="S11" i="4" s="1"/>
  <c r="R6" i="4"/>
  <c r="N10" i="4"/>
  <c r="P10" i="4"/>
  <c r="N6" i="4"/>
  <c r="O6" i="4"/>
  <c r="O7" i="4"/>
  <c r="Q7" i="4" s="1"/>
  <c r="S7" i="4" s="1"/>
  <c r="Q10" i="4" l="1"/>
  <c r="S10" i="4" s="1"/>
  <c r="Q9" i="4"/>
  <c r="S9" i="4" s="1"/>
  <c r="Q6" i="4"/>
  <c r="D3" i="4" l="1"/>
  <c r="S6" i="4"/>
</calcChain>
</file>

<file path=xl/sharedStrings.xml><?xml version="1.0" encoding="utf-8"?>
<sst xmlns="http://schemas.openxmlformats.org/spreadsheetml/2006/main" count="916" uniqueCount="146">
  <si>
    <t>標準報酬月額・社会保険料 自動計算テンプレート</t>
  </si>
  <si>
    <t>令和8年度対応 ｜ マクロなし ｜ 月額保険料・等級判定用 ｜ v1.0.1</t>
  </si>
  <si>
    <t>令和8年度対応 ｜ マクロなし ｜ 月額保険料・等級判定用 ｜ v1.0</t>
  </si>
  <si>
    <t>順序</t>
  </si>
  <si>
    <t>シート</t>
  </si>
  <si>
    <t>操作</t>
  </si>
  <si>
    <t>確認事項</t>
  </si>
  <si>
    <t>料率設定</t>
  </si>
  <si>
    <t>対象月・加入先・料率を確認します。</t>
  </si>
  <si>
    <t>初期値：協会けんぽ東京。自社の料率へ変更。</t>
  </si>
  <si>
    <t>入力・計算</t>
  </si>
  <si>
    <t>青い欄に社員ID・氏名・生年月日・報酬月額を入力。</t>
  </si>
  <si>
    <t>100名まで。0円と未入力は区別します。</t>
  </si>
  <si>
    <t>健保・厚年の当月徴収対象を選びます。介護は通常「自動」。</t>
  </si>
  <si>
    <t>入退社・休業免除等は徴収対象を手動で判断。</t>
  </si>
  <si>
    <t>記入例</t>
  </si>
  <si>
    <t>架空データで等級・介護判定・本人控除を確認。</t>
  </si>
  <si>
    <t>料率設定を変えると記入例も再計算されます。</t>
  </si>
  <si>
    <t>更新履歴</t>
  </si>
  <si>
    <t>料率の改定・確認内容と担当者を記録します。</t>
  </si>
  <si>
    <t>過去月は別名保存し、当時の料率を残します。</t>
  </si>
  <si>
    <t>入力する報酬月額</t>
  </si>
  <si>
    <t>資格取得・算定・月額変更のルールで算出した額を入力します。月々の支給額をそのまま使うものではありません。正式な決定通知と照合してください。</t>
  </si>
  <si>
    <t>本人控除の計算</t>
  </si>
  <si>
    <t>健保と介護は合算して端数処理。支援金・厚年は別計算。給与控除は50銭以下切捨て、50銭超切上げです。事業所の特約があれば設定を変更してください。</t>
  </si>
  <si>
    <t>介護の切替</t>
  </si>
  <si>
    <t>40歳・65歳の誕生日の前日が属する月で判定します。1日生まれは前月に切り替わります。例外はG列で上書きしてください。</t>
  </si>
  <si>
    <t>対象範囲</t>
  </si>
  <si>
    <t>通常の70歳未満の被用者が対象です。70歳到達月以降は要確認として計算を止めます。任意継続・厚生年金基金・賞与・源泉税・雇用保険は対象外です。</t>
  </si>
  <si>
    <t>会社負担の見方</t>
  </si>
  <si>
    <t>会社負担参考額は労使合計額－本人控除＋拠出金です。円未満も表示。実際の納付額は事業所全体の集計・端数処理で異なるため納入告知書と照合してください。</t>
  </si>
  <si>
    <t>等級マスタの更新</t>
  </si>
  <si>
    <t>下限を昇順に維持します。等級数を変更する改定では、入力・計算と記入例のVLOOKUP参照範囲も更新してください。</t>
  </si>
  <si>
    <t>入力エラー</t>
  </si>
  <si>
    <t>入力不足・重複ID・負の報酬・料率の有効期間外などは要確認表示。該当行は計算されず、本人控除合計にも要確認を表示します。</t>
  </si>
  <si>
    <t>作成基準：2026-09-10 ｜ 出典：協会けんぽ 令和8年度 東京支部 保険料額表</t>
  </si>
  <si>
    <t>https://www.kyoukaikenpo.or.jp/assets/R8_13tokyo.pdf</t>
  </si>
  <si>
    <t>介護の年齢判定：https://www.kyoukaikenpo.or.jp/shibu/ibaraki/public_relations/009/index.html</t>
  </si>
  <si>
    <t>対応する記事：https://templ.minoria.jp/hyojun-hoshu-tokyu-hantei/</t>
  </si>
  <si>
    <t>料率設定 ｜ 適用月と加入先を先に確認</t>
  </si>
  <si>
    <t>設定項目</t>
  </si>
  <si>
    <t>入力値</t>
  </si>
  <si>
    <t>設定の意味</t>
  </si>
  <si>
    <t>補足</t>
  </si>
  <si>
    <t>保険料の対象月</t>
  </si>
  <si>
    <t>給与支給月ではなく保険料の月</t>
  </si>
  <si>
    <t>月内の任意の日を入力可</t>
  </si>
  <si>
    <t>加入先・支部</t>
  </si>
  <si>
    <t>協会けんぽ 東京</t>
  </si>
  <si>
    <t>初期値は東京。加入先に合わせて変更</t>
  </si>
  <si>
    <t>料率も併せて変更してください</t>
  </si>
  <si>
    <t>料率の適用開始月</t>
  </si>
  <si>
    <t>この月より前は計算を停止</t>
  </si>
  <si>
    <t>改定時に更新</t>
  </si>
  <si>
    <t>料率の確認期限月</t>
  </si>
  <si>
    <t>この月より後は計算を停止</t>
  </si>
  <si>
    <t>改定確認後に更新</t>
  </si>
  <si>
    <t>健康保険料率（労使合計）</t>
  </si>
  <si>
    <t>本人分は1/2</t>
  </si>
  <si>
    <t>令和8年度 東京</t>
  </si>
  <si>
    <t>介護保険料率（労使合計）</t>
  </si>
  <si>
    <t>健保料率と合算して端数処理</t>
  </si>
  <si>
    <t>通常は40～64歳</t>
  </si>
  <si>
    <t>厚生年金料率（労使合計）</t>
  </si>
  <si>
    <t>厚生年金基金は対象外</t>
  </si>
  <si>
    <t>子ども・子育て支援金率</t>
  </si>
  <si>
    <t>労使合計。本人分は1/2</t>
  </si>
  <si>
    <t>健康保険の標準報酬を使用</t>
  </si>
  <si>
    <t>支援金の適用開始月</t>
  </si>
  <si>
    <t>開始月より前の支援金は0円</t>
  </si>
  <si>
    <t>拠出金とは別制度</t>
  </si>
  <si>
    <t>子ども・子育て拠出金率</t>
  </si>
  <si>
    <t>会社のみが負担</t>
  </si>
  <si>
    <t>厚生年金の標準報酬を使用</t>
  </si>
  <si>
    <t>本人控除の端数処理</t>
  </si>
  <si>
    <t>給与控除</t>
  </si>
  <si>
    <t>給与控除：50銭以下切捨て</t>
  </si>
  <si>
    <t>四捨五入・切捨ても選択可</t>
  </si>
  <si>
    <t>会社名</t>
  </si>
  <si>
    <t>任意入力</t>
  </si>
  <si>
    <t>設定状態</t>
  </si>
  <si>
    <t>入力を直すと自動更新</t>
  </si>
  <si>
    <t>対象月・有効期間・料率を検査</t>
  </si>
  <si>
    <t>料率改定時：入力済みファイルを別名保存 → 料率と適用期間を更新 → 検算 → 更新履歴に記録。</t>
  </si>
  <si>
    <t>標準報酬月額・社会保険料 ｜ 100名入力</t>
  </si>
  <si>
    <t>青いセルに入力 ｜ E・Fは当月の保険料徴収対象を選択 ｜ Gは通常「自動」 ｜ 金額の単位：円</t>
  </si>
  <si>
    <t>対象月</t>
  </si>
  <si>
    <t>本人控除 合計</t>
  </si>
  <si>
    <t>社員ID</t>
  </si>
  <si>
    <t>氏名</t>
  </si>
  <si>
    <t>生年月日</t>
  </si>
  <si>
    <t>報酬月額</t>
  </si>
  <si>
    <t>健保徴収</t>
  </si>
  <si>
    <t>厚年徴収</t>
  </si>
  <si>
    <t>介護判定</t>
  </si>
  <si>
    <t>入力チェック</t>
  </si>
  <si>
    <t>介護対象</t>
  </si>
  <si>
    <t>健保等級</t>
  </si>
  <si>
    <t>健保標準報酬</t>
  </si>
  <si>
    <t>厚年等級</t>
  </si>
  <si>
    <t>厚年標準報酬</t>
  </si>
  <si>
    <t>健保＋介護
本人控除</t>
  </si>
  <si>
    <t>支援金
本人控除</t>
  </si>
  <si>
    <t>厚生年金
本人控除</t>
  </si>
  <si>
    <t>本人控除
合計</t>
  </si>
  <si>
    <t>拠出金
会社負担</t>
  </si>
  <si>
    <t>会社負担
参考額</t>
  </si>
  <si>
    <t>対象</t>
  </si>
  <si>
    <t>自動</t>
  </si>
  <si>
    <t>記入例 ｜ 架空の従業員で結果を確認</t>
  </si>
  <si>
    <t>S001</t>
  </si>
  <si>
    <t>例：40歳未満</t>
  </si>
  <si>
    <t>S002</t>
  </si>
  <si>
    <t>例：介護あり</t>
  </si>
  <si>
    <t>S003</t>
  </si>
  <si>
    <t>例：等級境界</t>
  </si>
  <si>
    <t>S004</t>
  </si>
  <si>
    <t>例：低報酬</t>
  </si>
  <si>
    <t>S005</t>
  </si>
  <si>
    <t>例：厚年上限</t>
  </si>
  <si>
    <t>S006</t>
  </si>
  <si>
    <t>例：10/1に40歳</t>
  </si>
  <si>
    <t>S007</t>
  </si>
  <si>
    <t>例：10/1に65歳</t>
  </si>
  <si>
    <t>等級マスタ ｜ 健康保険50等級・厚生年金32等級</t>
  </si>
  <si>
    <t>下限額以上・上限額未満で判定。厚生年金の下限・上限は各行に反映済み。</t>
  </si>
  <si>
    <t>報酬下限（円）</t>
  </si>
  <si>
    <t>報酬上限（未満）</t>
  </si>
  <si>
    <t>上限なし</t>
  </si>
  <si>
    <t>出典：協会けんぽ 令和8年度 東京支部 保険料額表／確認日 2026-09-10</t>
  </si>
  <si>
    <t>更新履歴 ｜ 変更と検算の記録</t>
  </si>
  <si>
    <t>更新した料率・適用月・確認資料と、検算の結果を残してください。</t>
  </si>
  <si>
    <t>更新日</t>
  </si>
  <si>
    <t>担当者</t>
  </si>
  <si>
    <t>変更内容</t>
  </si>
  <si>
    <t>確認資料・URL</t>
  </si>
  <si>
    <t>適用開始月</t>
  </si>
  <si>
    <t>検算結果</t>
  </si>
  <si>
    <t>作成時</t>
  </si>
  <si>
    <t>令和8年度 東京の初期料率設定</t>
  </si>
  <si>
    <t>料率設定・使い方の出典参照</t>
  </si>
  <si>
    <t>例・境界値を確認</t>
  </si>
  <si>
    <t>配布前検証</t>
  </si>
  <si>
    <t>v1.0.1：0％・微小料率で控除額が負数になる端数処理を修正</t>
  </si>
  <si>
    <t>協会けんぽ 令和8年度 東京 保険料額表</t>
  </si>
  <si>
    <t>公式表・境界値・0％を再計算検証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</si>
</sst>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yyyy/mm"/>
  </numFmts>
  <fonts count="11">
    <font>
      <sz val="11"/>
      <name val="Carlito"/>
    </font>
    <font>
      <sz val="11"/>
      <color rgb="FF183B4E"/>
      <name val="Yu Gothic"/>
      <family val="3"/>
      <charset val="128"/>
    </font>
    <font>
      <b/>
      <sz val="20"/>
      <color rgb="FFFFFFFF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9"/>
      <color rgb="FF167D8D"/>
      <name val="Yu Gothic"/>
      <family val="3"/>
      <charset val="128"/>
    </font>
    <font>
      <sz val="11"/>
      <color rgb="FF175C9C"/>
      <name val="Yu Gothic"/>
      <family val="3"/>
      <charset val="128"/>
    </font>
    <font>
      <sz val="10"/>
      <color rgb="FF167D8D"/>
      <name val="Yu Gothic"/>
      <family val="3"/>
      <charset val="128"/>
    </font>
    <font>
      <b/>
      <sz val="11"/>
      <color rgb="FF167D8D"/>
      <name val="Yu Gothic"/>
      <family val="3"/>
      <charset val="128"/>
    </font>
    <font>
      <b/>
      <sz val="11"/>
      <color rgb="FF183B4E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183B4E"/>
      </patternFill>
    </fill>
    <fill>
      <patternFill patternType="solid">
        <fgColor rgb="FF167D8D"/>
      </patternFill>
    </fill>
    <fill>
      <patternFill patternType="solid">
        <fgColor rgb="FFEAF4FE"/>
      </patternFill>
    </fill>
    <fill>
      <patternFill patternType="solid">
        <fgColor rgb="FFF3F6F8"/>
      </patternFill>
    </fill>
    <fill>
      <patternFill patternType="solid">
        <fgColor rgb="FFDDF0EB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0" fontId="1" fillId="0" borderId="0" xfId="1" applyFont="1"/>
    <xf numFmtId="0" fontId="3" fillId="3" borderId="0" xfId="1" applyFont="1" applyFill="1" applyAlignment="1">
      <alignment wrapText="1"/>
    </xf>
    <xf numFmtId="3" fontId="1" fillId="0" borderId="0" xfId="1" applyNumberFormat="1" applyFont="1"/>
    <xf numFmtId="0" fontId="5" fillId="4" borderId="0" xfId="1" applyFont="1" applyFill="1"/>
    <xf numFmtId="55" fontId="5" fillId="4" borderId="0" xfId="1" applyNumberFormat="1" applyFont="1" applyFill="1"/>
    <xf numFmtId="10" fontId="5" fillId="4" borderId="0" xfId="1" applyNumberFormat="1" applyFont="1" applyFill="1"/>
    <xf numFmtId="0" fontId="1" fillId="0" borderId="0" xfId="1" applyFont="1" applyAlignment="1">
      <alignment wrapText="1"/>
    </xf>
    <xf numFmtId="0" fontId="6" fillId="0" borderId="0" xfId="1" applyFont="1"/>
    <xf numFmtId="55" fontId="1" fillId="0" borderId="0" xfId="1" applyNumberFormat="1" applyFont="1"/>
    <xf numFmtId="3" fontId="7" fillId="0" borderId="0" xfId="1" applyNumberFormat="1" applyFont="1"/>
    <xf numFmtId="3" fontId="1" fillId="5" borderId="0" xfId="1" applyNumberFormat="1" applyFont="1" applyFill="1"/>
    <xf numFmtId="176" fontId="5" fillId="4" borderId="0" xfId="1" applyNumberFormat="1" applyFont="1" applyFill="1"/>
    <xf numFmtId="3" fontId="5" fillId="4" borderId="0" xfId="1" applyNumberFormat="1" applyFont="1" applyFill="1"/>
    <xf numFmtId="4" fontId="1" fillId="5" borderId="0" xfId="1" applyNumberFormat="1" applyFont="1" applyFill="1"/>
    <xf numFmtId="3" fontId="8" fillId="6" borderId="0" xfId="1" applyNumberFormat="1" applyFont="1" applyFill="1"/>
    <xf numFmtId="177" fontId="5" fillId="4" borderId="0" xfId="1" applyNumberFormat="1" applyFont="1" applyFill="1"/>
    <xf numFmtId="0" fontId="2" fillId="2" borderId="0" xfId="1" applyFont="1" applyFill="1"/>
    <xf numFmtId="0" fontId="1" fillId="0" borderId="0" xfId="1" applyFont="1"/>
    <xf numFmtId="0" fontId="1" fillId="7" borderId="0" xfId="1" applyFont="1" applyFill="1" applyAlignment="1">
      <alignment wrapText="1"/>
    </xf>
    <xf numFmtId="0" fontId="1" fillId="5" borderId="0" xfId="1" applyFont="1" applyFill="1" applyAlignment="1">
      <alignment wrapText="1"/>
    </xf>
    <xf numFmtId="0" fontId="6" fillId="0" borderId="0" xfId="1" applyFont="1"/>
    <xf numFmtId="0" fontId="4" fillId="0" borderId="0" xfId="1" applyFont="1"/>
  </cellXfs>
  <cellStyles count="2">
    <cellStyle name="Normal" xfId="1" xr:uid="{00000000-0005-0000-0000-000000000000}"/>
    <cellStyle name="標準" xfId="0" builtinId="0"/>
  </cellStyles>
  <dxfs count="2">
    <dxf>
      <font>
        <color rgb="FF9C340B"/>
      </font>
      <fill>
        <patternFill>
          <bgColor rgb="FFFCE4D6"/>
        </patternFill>
      </fill>
    </dxf>
    <dxf>
      <font>
        <color rgb="FF9C340B"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tabSelected="1" workbookViewId="0">
      <pane ySplit="5" topLeftCell="A16" activePane="bottomLeft" state="frozen"/>
      <selection pane="bottomLeft" activeCell="A20" sqref="A20:D20"/>
    </sheetView>
  </sheetViews>
  <sheetFormatPr defaultRowHeight="14"/>
  <cols>
    <col min="1" max="1" width="8" customWidth="1"/>
    <col min="2" max="2" width="25" customWidth="1"/>
    <col min="3" max="4" width="52" customWidth="1"/>
  </cols>
  <sheetData>
    <row r="1" spans="1:4" ht="44" customHeight="1">
      <c r="A1" s="17" t="s">
        <v>0</v>
      </c>
      <c r="B1" s="17" t="s">
        <v>0</v>
      </c>
      <c r="C1" s="17" t="s">
        <v>0</v>
      </c>
      <c r="D1" s="17" t="s">
        <v>0</v>
      </c>
    </row>
    <row r="2" spans="1:4" ht="26" customHeight="1">
      <c r="A2" s="1"/>
      <c r="B2" s="1"/>
      <c r="C2" s="1"/>
      <c r="D2" s="1"/>
    </row>
    <row r="3" spans="1:4" ht="26" customHeight="1">
      <c r="A3" s="18" t="s">
        <v>1</v>
      </c>
      <c r="B3" s="18" t="s">
        <v>2</v>
      </c>
      <c r="C3" s="18" t="s">
        <v>2</v>
      </c>
      <c r="D3" s="18" t="s">
        <v>2</v>
      </c>
    </row>
    <row r="4" spans="1:4" ht="26" customHeight="1">
      <c r="A4" s="1"/>
      <c r="B4" s="1"/>
      <c r="C4" s="1"/>
      <c r="D4" s="1"/>
    </row>
    <row r="5" spans="1:4" ht="42" customHeight="1">
      <c r="A5" s="2" t="s">
        <v>3</v>
      </c>
      <c r="B5" s="2" t="s">
        <v>4</v>
      </c>
      <c r="C5" s="2" t="s">
        <v>5</v>
      </c>
      <c r="D5" s="2" t="s">
        <v>6</v>
      </c>
    </row>
    <row r="6" spans="1:4" ht="57" customHeight="1">
      <c r="A6" s="1">
        <v>1</v>
      </c>
      <c r="B6" s="1" t="s">
        <v>7</v>
      </c>
      <c r="C6" s="7" t="s">
        <v>8</v>
      </c>
      <c r="D6" s="7" t="s">
        <v>9</v>
      </c>
    </row>
    <row r="7" spans="1:4" ht="57" customHeight="1">
      <c r="A7" s="1">
        <v>2</v>
      </c>
      <c r="B7" s="1" t="s">
        <v>10</v>
      </c>
      <c r="C7" s="7" t="s">
        <v>11</v>
      </c>
      <c r="D7" s="7" t="s">
        <v>12</v>
      </c>
    </row>
    <row r="8" spans="1:4" ht="57" customHeight="1">
      <c r="A8" s="1">
        <v>3</v>
      </c>
      <c r="B8" s="1" t="s">
        <v>10</v>
      </c>
      <c r="C8" s="7" t="s">
        <v>13</v>
      </c>
      <c r="D8" s="7" t="s">
        <v>14</v>
      </c>
    </row>
    <row r="9" spans="1:4" ht="57" customHeight="1">
      <c r="A9" s="1">
        <v>4</v>
      </c>
      <c r="B9" s="1" t="s">
        <v>15</v>
      </c>
      <c r="C9" s="7" t="s">
        <v>16</v>
      </c>
      <c r="D9" s="7" t="s">
        <v>17</v>
      </c>
    </row>
    <row r="10" spans="1:4" ht="57" customHeight="1">
      <c r="A10" s="1">
        <v>5</v>
      </c>
      <c r="B10" s="1" t="s">
        <v>18</v>
      </c>
      <c r="C10" s="7" t="s">
        <v>19</v>
      </c>
      <c r="D10" s="7" t="s">
        <v>20</v>
      </c>
    </row>
    <row r="11" spans="1:4" ht="26" customHeight="1">
      <c r="A11" s="1"/>
      <c r="B11" s="1"/>
      <c r="C11" s="1"/>
      <c r="D11" s="1"/>
    </row>
    <row r="12" spans="1:4" ht="61" customHeight="1">
      <c r="A12" s="19" t="s">
        <v>21</v>
      </c>
      <c r="B12" s="19" t="s">
        <v>21</v>
      </c>
      <c r="C12" s="19" t="s">
        <v>22</v>
      </c>
      <c r="D12" s="19" t="s">
        <v>22</v>
      </c>
    </row>
    <row r="13" spans="1:4" ht="61" customHeight="1">
      <c r="A13" s="20" t="s">
        <v>23</v>
      </c>
      <c r="B13" s="20" t="s">
        <v>23</v>
      </c>
      <c r="C13" s="20" t="s">
        <v>24</v>
      </c>
      <c r="D13" s="20" t="s">
        <v>24</v>
      </c>
    </row>
    <row r="14" spans="1:4" ht="61" customHeight="1">
      <c r="A14" s="19" t="s">
        <v>25</v>
      </c>
      <c r="B14" s="19" t="s">
        <v>25</v>
      </c>
      <c r="C14" s="19" t="s">
        <v>26</v>
      </c>
      <c r="D14" s="19" t="s">
        <v>26</v>
      </c>
    </row>
    <row r="15" spans="1:4" ht="61" customHeight="1">
      <c r="A15" s="20" t="s">
        <v>27</v>
      </c>
      <c r="B15" s="20" t="s">
        <v>27</v>
      </c>
      <c r="C15" s="20" t="s">
        <v>28</v>
      </c>
      <c r="D15" s="20" t="s">
        <v>28</v>
      </c>
    </row>
    <row r="16" spans="1:4" ht="61" customHeight="1">
      <c r="A16" s="19" t="s">
        <v>29</v>
      </c>
      <c r="B16" s="19" t="s">
        <v>29</v>
      </c>
      <c r="C16" s="19" t="s">
        <v>30</v>
      </c>
      <c r="D16" s="19" t="s">
        <v>30</v>
      </c>
    </row>
    <row r="17" spans="1:4" ht="61" customHeight="1">
      <c r="A17" s="20" t="s">
        <v>31</v>
      </c>
      <c r="B17" s="20" t="s">
        <v>31</v>
      </c>
      <c r="C17" s="20" t="s">
        <v>32</v>
      </c>
      <c r="D17" s="20" t="s">
        <v>32</v>
      </c>
    </row>
    <row r="18" spans="1:4" ht="61" customHeight="1">
      <c r="A18" s="19" t="s">
        <v>33</v>
      </c>
      <c r="B18" s="19" t="s">
        <v>33</v>
      </c>
      <c r="C18" s="19" t="s">
        <v>34</v>
      </c>
      <c r="D18" s="19" t="s">
        <v>34</v>
      </c>
    </row>
    <row r="19" spans="1:4" ht="26" customHeight="1">
      <c r="A19" s="1"/>
      <c r="B19" s="1"/>
      <c r="C19" s="1"/>
      <c r="D19" s="1"/>
    </row>
    <row r="20" spans="1:4" ht="26" customHeight="1">
      <c r="A20" s="21" t="s">
        <v>35</v>
      </c>
      <c r="B20" s="21" t="s">
        <v>35</v>
      </c>
      <c r="C20" s="21" t="s">
        <v>35</v>
      </c>
      <c r="D20" s="21" t="s">
        <v>35</v>
      </c>
    </row>
    <row r="21" spans="1:4" ht="26" customHeight="1">
      <c r="A21" s="21" t="s">
        <v>36</v>
      </c>
      <c r="B21" s="21" t="s">
        <v>36</v>
      </c>
      <c r="C21" s="21" t="s">
        <v>36</v>
      </c>
      <c r="D21" s="21" t="s">
        <v>36</v>
      </c>
    </row>
    <row r="22" spans="1:4" ht="26" customHeight="1">
      <c r="A22" s="21" t="s">
        <v>37</v>
      </c>
      <c r="B22" s="21" t="s">
        <v>37</v>
      </c>
      <c r="C22" s="21" t="s">
        <v>37</v>
      </c>
      <c r="D22" s="21" t="s">
        <v>37</v>
      </c>
    </row>
    <row r="23" spans="1:4" ht="26" customHeight="1">
      <c r="A23" s="8"/>
      <c r="B23" s="8"/>
      <c r="C23" s="8"/>
      <c r="D23" s="8"/>
    </row>
    <row r="24" spans="1:4" ht="26" customHeight="1">
      <c r="A24" s="21" t="s">
        <v>38</v>
      </c>
      <c r="B24" s="21" t="s">
        <v>38</v>
      </c>
      <c r="C24" s="21" t="s">
        <v>38</v>
      </c>
      <c r="D24" s="21" t="s">
        <v>38</v>
      </c>
    </row>
  </sheetData>
  <mergeCells count="20">
    <mergeCell ref="A21:D21"/>
    <mergeCell ref="A22:D22"/>
    <mergeCell ref="A24:D24"/>
    <mergeCell ref="A17:B17"/>
    <mergeCell ref="C17:D17"/>
    <mergeCell ref="A18:B18"/>
    <mergeCell ref="C18:D18"/>
    <mergeCell ref="A20:D20"/>
    <mergeCell ref="A14:B14"/>
    <mergeCell ref="C14:D14"/>
    <mergeCell ref="A15:B15"/>
    <mergeCell ref="C15:D15"/>
    <mergeCell ref="A16:B16"/>
    <mergeCell ref="C16:D16"/>
    <mergeCell ref="A1:D1"/>
    <mergeCell ref="A3:D3"/>
    <mergeCell ref="A12:B12"/>
    <mergeCell ref="C12:D12"/>
    <mergeCell ref="A13:B13"/>
    <mergeCell ref="C13:D13"/>
  </mergeCells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workbookViewId="0">
      <pane ySplit="2" topLeftCell="A3" activePane="bottomLeft" state="frozen"/>
      <selection pane="bottomLeft" activeCell="B13" sqref="B13"/>
    </sheetView>
  </sheetViews>
  <sheetFormatPr defaultRowHeight="14"/>
  <cols>
    <col min="1" max="1" width="31" customWidth="1"/>
    <col min="2" max="2" width="23" customWidth="1"/>
    <col min="3" max="4" width="37" customWidth="1"/>
  </cols>
  <sheetData>
    <row r="1" spans="1:4" ht="44" customHeight="1">
      <c r="A1" s="17" t="s">
        <v>39</v>
      </c>
      <c r="B1" s="17" t="s">
        <v>39</v>
      </c>
      <c r="C1" s="17" t="s">
        <v>39</v>
      </c>
      <c r="D1" s="17" t="s">
        <v>39</v>
      </c>
    </row>
    <row r="2" spans="1:4" ht="42" customHeight="1">
      <c r="A2" s="2" t="s">
        <v>40</v>
      </c>
      <c r="B2" s="2" t="s">
        <v>41</v>
      </c>
      <c r="C2" s="2" t="s">
        <v>42</v>
      </c>
      <c r="D2" s="2" t="s">
        <v>43</v>
      </c>
    </row>
    <row r="3" spans="1:4" ht="40" customHeight="1">
      <c r="A3" s="1" t="s">
        <v>44</v>
      </c>
      <c r="B3" s="5">
        <v>46266</v>
      </c>
      <c r="C3" s="7" t="s">
        <v>45</v>
      </c>
      <c r="D3" s="7" t="s">
        <v>46</v>
      </c>
    </row>
    <row r="4" spans="1:4" ht="40" customHeight="1">
      <c r="A4" s="1" t="s">
        <v>47</v>
      </c>
      <c r="B4" s="4" t="s">
        <v>48</v>
      </c>
      <c r="C4" s="7" t="s">
        <v>49</v>
      </c>
      <c r="D4" s="7" t="s">
        <v>50</v>
      </c>
    </row>
    <row r="5" spans="1:4" ht="40" customHeight="1">
      <c r="A5" s="1" t="s">
        <v>51</v>
      </c>
      <c r="B5" s="5">
        <v>46082</v>
      </c>
      <c r="C5" s="7" t="s">
        <v>52</v>
      </c>
      <c r="D5" s="7" t="s">
        <v>53</v>
      </c>
    </row>
    <row r="6" spans="1:4" ht="40" customHeight="1">
      <c r="A6" s="1" t="s">
        <v>54</v>
      </c>
      <c r="B6" s="5">
        <v>46419</v>
      </c>
      <c r="C6" s="7" t="s">
        <v>55</v>
      </c>
      <c r="D6" s="7" t="s">
        <v>56</v>
      </c>
    </row>
    <row r="7" spans="1:4" ht="40" customHeight="1">
      <c r="A7" s="1" t="s">
        <v>57</v>
      </c>
      <c r="B7" s="6">
        <v>9.8500000000000004E-2</v>
      </c>
      <c r="C7" s="7" t="s">
        <v>58</v>
      </c>
      <c r="D7" s="7" t="s">
        <v>59</v>
      </c>
    </row>
    <row r="8" spans="1:4" ht="40" customHeight="1">
      <c r="A8" s="1" t="s">
        <v>60</v>
      </c>
      <c r="B8" s="6">
        <v>1.6199999999999999E-2</v>
      </c>
      <c r="C8" s="7" t="s">
        <v>61</v>
      </c>
      <c r="D8" s="7" t="s">
        <v>62</v>
      </c>
    </row>
    <row r="9" spans="1:4" ht="40" customHeight="1">
      <c r="A9" s="1" t="s">
        <v>63</v>
      </c>
      <c r="B9" s="6">
        <v>0.183</v>
      </c>
      <c r="C9" s="7" t="s">
        <v>58</v>
      </c>
      <c r="D9" s="7" t="s">
        <v>64</v>
      </c>
    </row>
    <row r="10" spans="1:4" ht="40" customHeight="1">
      <c r="A10" s="1" t="s">
        <v>65</v>
      </c>
      <c r="B10" s="6">
        <v>2.3E-3</v>
      </c>
      <c r="C10" s="7" t="s">
        <v>66</v>
      </c>
      <c r="D10" s="7" t="s">
        <v>67</v>
      </c>
    </row>
    <row r="11" spans="1:4" ht="40" customHeight="1">
      <c r="A11" s="1" t="s">
        <v>68</v>
      </c>
      <c r="B11" s="5">
        <v>46113</v>
      </c>
      <c r="C11" s="7" t="s">
        <v>69</v>
      </c>
      <c r="D11" s="7" t="s">
        <v>70</v>
      </c>
    </row>
    <row r="12" spans="1:4" ht="40" customHeight="1">
      <c r="A12" s="1" t="s">
        <v>71</v>
      </c>
      <c r="B12" s="6">
        <v>3.5999999999999999E-3</v>
      </c>
      <c r="C12" s="7" t="s">
        <v>72</v>
      </c>
      <c r="D12" s="7" t="s">
        <v>73</v>
      </c>
    </row>
    <row r="13" spans="1:4" ht="40" customHeight="1">
      <c r="A13" s="1" t="s">
        <v>74</v>
      </c>
      <c r="B13" s="4" t="s">
        <v>75</v>
      </c>
      <c r="C13" s="7" t="s">
        <v>76</v>
      </c>
      <c r="D13" s="7" t="s">
        <v>77</v>
      </c>
    </row>
    <row r="14" spans="1:4" ht="40" customHeight="1">
      <c r="A14" s="1" t="s">
        <v>78</v>
      </c>
      <c r="B14" s="4"/>
      <c r="C14" s="7" t="s">
        <v>79</v>
      </c>
      <c r="D14" s="7"/>
    </row>
    <row r="15" spans="1:4" ht="40" customHeight="1">
      <c r="A15" s="1" t="s">
        <v>80</v>
      </c>
      <c r="B15" s="1" t="str">
        <f>IF(OR(COUNT(B3,B5:B12)&lt;&gt;9,B3&lt;B5,EOMONTH(B3,0)&gt;EOMONTH(B6,0),MIN(B7:B10)&lt;0,MAX(B7:B10)&gt;1,B12&lt;0,B12&gt;1,AND(B13&lt;&gt;"給与控除",B13&lt;&gt;"四捨五入",B13&lt;&gt;"切捨て")),"設定を確認","設定OK")</f>
        <v>設定OK</v>
      </c>
      <c r="C15" s="7" t="s">
        <v>81</v>
      </c>
      <c r="D15" s="7" t="s">
        <v>82</v>
      </c>
    </row>
    <row r="16" spans="1:4" ht="26" customHeight="1">
      <c r="A16" s="1"/>
      <c r="B16" s="1"/>
      <c r="C16" s="1"/>
      <c r="D16" s="1"/>
    </row>
    <row r="17" spans="1:4" ht="26" customHeight="1">
      <c r="A17" s="18" t="s">
        <v>83</v>
      </c>
      <c r="B17" s="18" t="s">
        <v>83</v>
      </c>
      <c r="C17" s="18" t="s">
        <v>83</v>
      </c>
      <c r="D17" s="18" t="s">
        <v>83</v>
      </c>
    </row>
    <row r="18" spans="1:4" ht="26" customHeight="1">
      <c r="A18" s="1"/>
      <c r="B18" s="1"/>
      <c r="C18" s="1"/>
      <c r="D18" s="1"/>
    </row>
    <row r="19" spans="1:4" ht="26" customHeight="1">
      <c r="A19" s="21" t="s">
        <v>36</v>
      </c>
      <c r="B19" s="21" t="s">
        <v>36</v>
      </c>
      <c r="C19" s="21" t="s">
        <v>36</v>
      </c>
      <c r="D19" s="21" t="s">
        <v>36</v>
      </c>
    </row>
    <row r="20" spans="1:4" ht="26" customHeight="1">
      <c r="A20" s="1"/>
      <c r="B20" s="1"/>
      <c r="C20" s="1"/>
      <c r="D20" s="1"/>
    </row>
  </sheetData>
  <mergeCells count="3">
    <mergeCell ref="A1:D1"/>
    <mergeCell ref="A17:D17"/>
    <mergeCell ref="A19:D19"/>
  </mergeCells>
  <phoneticPr fontId="10"/>
  <dataValidations count="1">
    <dataValidation type="list" sqref="B13" xr:uid="{00000000-0002-0000-0100-000000000000}">
      <formula1>"給与控除,四捨五入,切捨て"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5"/>
  <sheetViews>
    <sheetView showGridLines="0" workbookViewId="0">
      <pane ySplit="4" topLeftCell="A8" activePane="bottomLeft" state="frozen"/>
      <selection pane="bottomLeft" activeCell="E8" sqref="E8"/>
    </sheetView>
  </sheetViews>
  <sheetFormatPr defaultRowHeight="14"/>
  <cols>
    <col min="1" max="1" width="12" customWidth="1"/>
    <col min="2" max="4" width="17" customWidth="1"/>
    <col min="5" max="7" width="12" customWidth="1"/>
    <col min="8" max="8" width="26" customWidth="1"/>
    <col min="9" max="10" width="12" customWidth="1"/>
    <col min="11" max="19" width="17" customWidth="1"/>
  </cols>
  <sheetData>
    <row r="1" spans="1:19" ht="44" customHeight="1">
      <c r="A1" s="17" t="s">
        <v>84</v>
      </c>
      <c r="B1" s="17" t="s">
        <v>84</v>
      </c>
      <c r="C1" s="17" t="s">
        <v>84</v>
      </c>
      <c r="D1" s="17" t="s">
        <v>84</v>
      </c>
      <c r="E1" s="17" t="s">
        <v>84</v>
      </c>
      <c r="F1" s="17" t="s">
        <v>84</v>
      </c>
      <c r="G1" s="17" t="s">
        <v>84</v>
      </c>
      <c r="H1" s="17" t="s">
        <v>84</v>
      </c>
      <c r="I1" s="17" t="s">
        <v>84</v>
      </c>
      <c r="J1" s="17" t="s">
        <v>84</v>
      </c>
      <c r="K1" s="17" t="s">
        <v>84</v>
      </c>
      <c r="L1" s="17" t="s">
        <v>84</v>
      </c>
      <c r="M1" s="17" t="s">
        <v>84</v>
      </c>
      <c r="N1" s="17" t="s">
        <v>84</v>
      </c>
      <c r="O1" s="17" t="s">
        <v>84</v>
      </c>
      <c r="P1" s="17" t="s">
        <v>84</v>
      </c>
      <c r="Q1" s="17" t="s">
        <v>84</v>
      </c>
      <c r="R1" s="17" t="s">
        <v>84</v>
      </c>
      <c r="S1" s="17" t="s">
        <v>84</v>
      </c>
    </row>
    <row r="2" spans="1:19" ht="26" customHeight="1">
      <c r="A2" s="18" t="s">
        <v>85</v>
      </c>
      <c r="B2" s="18" t="s">
        <v>85</v>
      </c>
      <c r="C2" s="18" t="s">
        <v>85</v>
      </c>
      <c r="D2" s="18" t="s">
        <v>85</v>
      </c>
      <c r="E2" s="18" t="s">
        <v>85</v>
      </c>
      <c r="F2" s="18" t="s">
        <v>85</v>
      </c>
      <c r="G2" s="18" t="s">
        <v>85</v>
      </c>
      <c r="H2" s="18" t="s">
        <v>85</v>
      </c>
      <c r="I2" s="18" t="s">
        <v>85</v>
      </c>
      <c r="J2" s="18" t="s">
        <v>85</v>
      </c>
      <c r="K2" s="18" t="s">
        <v>85</v>
      </c>
      <c r="L2" s="18" t="s">
        <v>85</v>
      </c>
      <c r="M2" s="18" t="s">
        <v>85</v>
      </c>
      <c r="N2" s="18" t="s">
        <v>85</v>
      </c>
      <c r="O2" s="18" t="s">
        <v>85</v>
      </c>
      <c r="P2" s="18" t="s">
        <v>85</v>
      </c>
      <c r="Q2" s="18" t="s">
        <v>85</v>
      </c>
      <c r="R2" s="18" t="s">
        <v>85</v>
      </c>
      <c r="S2" s="18" t="s">
        <v>85</v>
      </c>
    </row>
    <row r="3" spans="1:19" ht="26" customHeight="1">
      <c r="A3" s="1" t="s">
        <v>86</v>
      </c>
      <c r="B3" s="9">
        <f>料率設定!B3</f>
        <v>46266</v>
      </c>
      <c r="C3" s="1" t="s">
        <v>87</v>
      </c>
      <c r="D3" s="10">
        <f>IF((COUNTIF(H5:H104,"要確認：料率設定")+COUNTIF(H5:H104,"要確認：入力不足")+COUNTIF(H5:H104,"要確認：日付・金額")+COUNTIF(H5:H104,"要確認：ID重複")+COUNTIF(H5:H104,"要確認：区分")+COUNTIF(H5:H104,"要確認：70歳以上"))&gt;0,"要確認あり",SUM(Q5:Q104))</f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42" customHeight="1">
      <c r="A4" s="2" t="s">
        <v>88</v>
      </c>
      <c r="B4" s="2" t="s">
        <v>89</v>
      </c>
      <c r="C4" s="2" t="s">
        <v>90</v>
      </c>
      <c r="D4" s="2" t="s">
        <v>91</v>
      </c>
      <c r="E4" s="2" t="s">
        <v>92</v>
      </c>
      <c r="F4" s="2" t="s">
        <v>93</v>
      </c>
      <c r="G4" s="2" t="s">
        <v>94</v>
      </c>
      <c r="H4" s="2" t="s">
        <v>95</v>
      </c>
      <c r="I4" s="2" t="s">
        <v>96</v>
      </c>
      <c r="J4" s="2" t="s">
        <v>97</v>
      </c>
      <c r="K4" s="2" t="s">
        <v>98</v>
      </c>
      <c r="L4" s="2" t="s">
        <v>99</v>
      </c>
      <c r="M4" s="2" t="s">
        <v>100</v>
      </c>
      <c r="N4" s="2" t="s">
        <v>101</v>
      </c>
      <c r="O4" s="2" t="s">
        <v>102</v>
      </c>
      <c r="P4" s="2" t="s">
        <v>103</v>
      </c>
      <c r="Q4" s="2" t="s">
        <v>104</v>
      </c>
      <c r="R4" s="2" t="s">
        <v>105</v>
      </c>
      <c r="S4" s="2" t="s">
        <v>106</v>
      </c>
    </row>
    <row r="5" spans="1:19" ht="26" customHeight="1">
      <c r="A5" s="4"/>
      <c r="B5" s="4"/>
      <c r="C5" s="12"/>
      <c r="D5" s="13"/>
      <c r="E5" s="4" t="s">
        <v>107</v>
      </c>
      <c r="F5" s="4" t="s">
        <v>107</v>
      </c>
      <c r="G5" s="4" t="s">
        <v>108</v>
      </c>
      <c r="H5" s="11" t="str">
        <f>IF(COUNTA(A5:D5)=0,"",IF(料率設定!$B$15&lt;&gt;"設定OK","要確認：料率設定",IF(OR(A5="",B5="",COUNT(C5:D5)&lt;&gt;2),"要確認：入力不足",IF(OR(C5&lt;=0,C5&gt;EOMONTH(料率設定!$B$3,0),D5&lt;0,D5&lt;&gt;INT(D5)),"要確認：日付・金額",IF(COUNTIF($A$5:$A$104,A5)&gt;1,"要確認：ID重複",IF(OR(AND(E5&lt;&gt;"対象",E5&lt;&gt;"対象外"),AND(F5&lt;&gt;"対象",F5&lt;&gt;"対象外"),AND(G5&lt;&gt;"自動",G5&lt;&gt;"対象",G5&lt;&gt;"対象外")),"要確認：区分",IF(EOMONTH(料率設定!$B$3,0)&gt;=DATE(YEAR(C5)+70,MONTH(C5),DAY(C5))-1,"要確認：70歳以上","OK")))))))</f>
        <v/>
      </c>
      <c r="I5" s="11" t="str">
        <f>IF(H5="OK",IF(E5="対象外","対象外",IF(G5&lt;&gt;"自動",G5,IF(AND(EOMONTH(料率設定!$B$3,0)&gt;=DATE(YEAR(C5)+40,MONTH(C5),DAY(C5))-1,EOMONTH(料率設定!$B$3,0)&lt;DATE(YEAR(C5)+65,MONTH(C5),DAY(C5))-1),"対象","対象外"))),"")</f>
        <v/>
      </c>
      <c r="J5" s="11" t="str">
        <f>IF(H5="OK",VLOOKUP(D5,等級マスタ!$A$4:$E$53,2,TRUE),"")</f>
        <v/>
      </c>
      <c r="K5" s="11" t="str">
        <f>IF(H5="OK",VLOOKUP(D5,等級マスタ!$A$4:$E$53,3,TRUE),"")</f>
        <v/>
      </c>
      <c r="L5" s="11" t="str">
        <f>IF(H5="OK",VLOOKUP(D5,等級マスタ!$A$4:$E$53,4,TRUE),"")</f>
        <v/>
      </c>
      <c r="M5" s="11" t="str">
        <f>IF(H5="OK",VLOOKUP(D5,等級マスタ!$A$4:$E$53,5,TRUE),"")</f>
        <v/>
      </c>
      <c r="N5" s="11" t="str">
        <f>IF(H5="OK",IF(E5="対象",IF(料率設定!$B$13="給与控除",MAX(0,ROUNDUP(ROUND(K5*(料率設定!$B$7+IF(I5="対象",料率設定!$B$8,0))/2,6)-0.5,0)),IF(料率設定!$B$13="切捨て",ROUNDDOWN(ROUND(K5*(料率設定!$B$7+IF(I5="対象",料率設定!$B$8,0))/2,6),0),ROUND(K5*(料率設定!$B$7+IF(I5="対象",料率設定!$B$8,0))/2,0))),0),"")</f>
        <v/>
      </c>
      <c r="O5" s="11" t="str">
        <f>IF(H5="OK",IF(AND(E5="対象",EOMONTH(料率設定!$B$3,0)&gt;=料率設定!$B$11),IF(料率設定!$B$13="給与控除",MAX(0,ROUNDUP(ROUND(K5*料率設定!$B$10/2,6)-0.5,0)),IF(料率設定!$B$13="切捨て",ROUNDDOWN(ROUND(K5*料率設定!$B$10/2,6),0),ROUND(K5*料率設定!$B$10/2,0))),0),"")</f>
        <v/>
      </c>
      <c r="P5" s="11" t="str">
        <f>IF(H5="OK",IF(F5="対象",IF(料率設定!$B$13="給与控除",MAX(0,ROUNDUP(ROUND(M5*料率設定!$B$9/2,6)-0.5,0)),IF(料率設定!$B$13="切捨て",ROUNDDOWN(ROUND(M5*料率設定!$B$9/2,6),0),ROUND(M5*料率設定!$B$9/2,0))),0),"")</f>
        <v/>
      </c>
      <c r="Q5" s="15" t="str">
        <f t="shared" ref="Q5:Q36" si="0">IF(H5="OK",SUM(N5:P5),"")</f>
        <v/>
      </c>
      <c r="R5" s="14" t="str">
        <f>IF(H5="OK",IF(F5="対象",M5*料率設定!$B$12,0),"")</f>
        <v/>
      </c>
      <c r="S5" s="14" t="str">
        <f>IF(H5="OK",IF(E5="対象",K5*(料率設定!$B$7+IF(I5="対象",料率設定!$B$8,0)+IF(EOMONTH(料率設定!$B$3,0)&gt;=料率設定!$B$11,料率設定!$B$10,0)),0)+IF(F5="対象",M5*料率設定!$B$9,0)-Q5+R5,"")</f>
        <v/>
      </c>
    </row>
    <row r="6" spans="1:19" ht="26" customHeight="1">
      <c r="A6" s="4"/>
      <c r="B6" s="4"/>
      <c r="C6" s="12"/>
      <c r="D6" s="13"/>
      <c r="E6" s="4" t="s">
        <v>107</v>
      </c>
      <c r="F6" s="4" t="s">
        <v>107</v>
      </c>
      <c r="G6" s="4" t="s">
        <v>108</v>
      </c>
      <c r="H6" s="11" t="str">
        <f>IF(COUNTA(A6:D6)=0,"",IF(料率設定!$B$15&lt;&gt;"設定OK","要確認：料率設定",IF(OR(A6="",B6="",COUNT(C6:D6)&lt;&gt;2),"要確認：入力不足",IF(OR(C6&lt;=0,C6&gt;EOMONTH(料率設定!$B$3,0),D6&lt;0,D6&lt;&gt;INT(D6)),"要確認：日付・金額",IF(COUNTIF($A$5:$A$104,A6)&gt;1,"要確認：ID重複",IF(OR(AND(E6&lt;&gt;"対象",E6&lt;&gt;"対象外"),AND(F6&lt;&gt;"対象",F6&lt;&gt;"対象外"),AND(G6&lt;&gt;"自動",G6&lt;&gt;"対象",G6&lt;&gt;"対象外")),"要確認：区分",IF(EOMONTH(料率設定!$B$3,0)&gt;=DATE(YEAR(C6)+70,MONTH(C6),DAY(C6))-1,"要確認：70歳以上","OK")))))))</f>
        <v/>
      </c>
      <c r="I6" s="11" t="str">
        <f>IF(H6="OK",IF(E6="対象外","対象外",IF(G6&lt;&gt;"自動",G6,IF(AND(EOMONTH(料率設定!$B$3,0)&gt;=DATE(YEAR(C6)+40,MONTH(C6),DAY(C6))-1,EOMONTH(料率設定!$B$3,0)&lt;DATE(YEAR(C6)+65,MONTH(C6),DAY(C6))-1),"対象","対象外"))),"")</f>
        <v/>
      </c>
      <c r="J6" s="11" t="str">
        <f>IF(H6="OK",VLOOKUP(D6,等級マスタ!$A$4:$E$53,2,TRUE),"")</f>
        <v/>
      </c>
      <c r="K6" s="11" t="str">
        <f>IF(H6="OK",VLOOKUP(D6,等級マスタ!$A$4:$E$53,3,TRUE),"")</f>
        <v/>
      </c>
      <c r="L6" s="11" t="str">
        <f>IF(H6="OK",VLOOKUP(D6,等級マスタ!$A$4:$E$53,4,TRUE),"")</f>
        <v/>
      </c>
      <c r="M6" s="11" t="str">
        <f>IF(H6="OK",VLOOKUP(D6,等級マスタ!$A$4:$E$53,5,TRUE),"")</f>
        <v/>
      </c>
      <c r="N6" s="11" t="str">
        <f>IF(H6="OK",IF(E6="対象",IF(料率設定!$B$13="給与控除",MAX(0,ROUNDUP(ROUND(K6*(料率設定!$B$7+IF(I6="対象",料率設定!$B$8,0))/2,6)-0.5,0)),IF(料率設定!$B$13="切捨て",ROUNDDOWN(ROUND(K6*(料率設定!$B$7+IF(I6="対象",料率設定!$B$8,0))/2,6),0),ROUND(K6*(料率設定!$B$7+IF(I6="対象",料率設定!$B$8,0))/2,0))),0),"")</f>
        <v/>
      </c>
      <c r="O6" s="11" t="str">
        <f>IF(H6="OK",IF(AND(E6="対象",EOMONTH(料率設定!$B$3,0)&gt;=料率設定!$B$11),IF(料率設定!$B$13="給与控除",MAX(0,ROUNDUP(ROUND(K6*料率設定!$B$10/2,6)-0.5,0)),IF(料率設定!$B$13="切捨て",ROUNDDOWN(ROUND(K6*料率設定!$B$10/2,6),0),ROUND(K6*料率設定!$B$10/2,0))),0),"")</f>
        <v/>
      </c>
      <c r="P6" s="11" t="str">
        <f>IF(H6="OK",IF(F6="対象",IF(料率設定!$B$13="給与控除",MAX(0,ROUNDUP(ROUND(M6*料率設定!$B$9/2,6)-0.5,0)),IF(料率設定!$B$13="切捨て",ROUNDDOWN(ROUND(M6*料率設定!$B$9/2,6),0),ROUND(M6*料率設定!$B$9/2,0))),0),"")</f>
        <v/>
      </c>
      <c r="Q6" s="15" t="str">
        <f t="shared" si="0"/>
        <v/>
      </c>
      <c r="R6" s="14" t="str">
        <f>IF(H6="OK",IF(F6="対象",M6*料率設定!$B$12,0),"")</f>
        <v/>
      </c>
      <c r="S6" s="14" t="str">
        <f>IF(H6="OK",IF(E6="対象",K6*(料率設定!$B$7+IF(I6="対象",料率設定!$B$8,0)+IF(EOMONTH(料率設定!$B$3,0)&gt;=料率設定!$B$11,料率設定!$B$10,0)),0)+IF(F6="対象",M6*料率設定!$B$9,0)-Q6+R6,"")</f>
        <v/>
      </c>
    </row>
    <row r="7" spans="1:19" ht="26" customHeight="1">
      <c r="A7" s="4"/>
      <c r="B7" s="4"/>
      <c r="C7" s="12"/>
      <c r="D7" s="13"/>
      <c r="E7" s="4" t="s">
        <v>107</v>
      </c>
      <c r="F7" s="4" t="s">
        <v>107</v>
      </c>
      <c r="G7" s="4" t="s">
        <v>108</v>
      </c>
      <c r="H7" s="11" t="str">
        <f>IF(COUNTA(A7:D7)=0,"",IF(料率設定!$B$15&lt;&gt;"設定OK","要確認：料率設定",IF(OR(A7="",B7="",COUNT(C7:D7)&lt;&gt;2),"要確認：入力不足",IF(OR(C7&lt;=0,C7&gt;EOMONTH(料率設定!$B$3,0),D7&lt;0,D7&lt;&gt;INT(D7)),"要確認：日付・金額",IF(COUNTIF($A$5:$A$104,A7)&gt;1,"要確認：ID重複",IF(OR(AND(E7&lt;&gt;"対象",E7&lt;&gt;"対象外"),AND(F7&lt;&gt;"対象",F7&lt;&gt;"対象外"),AND(G7&lt;&gt;"自動",G7&lt;&gt;"対象",G7&lt;&gt;"対象外")),"要確認：区分",IF(EOMONTH(料率設定!$B$3,0)&gt;=DATE(YEAR(C7)+70,MONTH(C7),DAY(C7))-1,"要確認：70歳以上","OK")))))))</f>
        <v/>
      </c>
      <c r="I7" s="11" t="str">
        <f>IF(H7="OK",IF(E7="対象外","対象外",IF(G7&lt;&gt;"自動",G7,IF(AND(EOMONTH(料率設定!$B$3,0)&gt;=DATE(YEAR(C7)+40,MONTH(C7),DAY(C7))-1,EOMONTH(料率設定!$B$3,0)&lt;DATE(YEAR(C7)+65,MONTH(C7),DAY(C7))-1),"対象","対象外"))),"")</f>
        <v/>
      </c>
      <c r="J7" s="11" t="str">
        <f>IF(H7="OK",VLOOKUP(D7,等級マスタ!$A$4:$E$53,2,TRUE),"")</f>
        <v/>
      </c>
      <c r="K7" s="11" t="str">
        <f>IF(H7="OK",VLOOKUP(D7,等級マスタ!$A$4:$E$53,3,TRUE),"")</f>
        <v/>
      </c>
      <c r="L7" s="11" t="str">
        <f>IF(H7="OK",VLOOKUP(D7,等級マスタ!$A$4:$E$53,4,TRUE),"")</f>
        <v/>
      </c>
      <c r="M7" s="11" t="str">
        <f>IF(H7="OK",VLOOKUP(D7,等級マスタ!$A$4:$E$53,5,TRUE),"")</f>
        <v/>
      </c>
      <c r="N7" s="11" t="str">
        <f>IF(H7="OK",IF(E7="対象",IF(料率設定!$B$13="給与控除",MAX(0,ROUNDUP(ROUND(K7*(料率設定!$B$7+IF(I7="対象",料率設定!$B$8,0))/2,6)-0.5,0)),IF(料率設定!$B$13="切捨て",ROUNDDOWN(ROUND(K7*(料率設定!$B$7+IF(I7="対象",料率設定!$B$8,0))/2,6),0),ROUND(K7*(料率設定!$B$7+IF(I7="対象",料率設定!$B$8,0))/2,0))),0),"")</f>
        <v/>
      </c>
      <c r="O7" s="11" t="str">
        <f>IF(H7="OK",IF(AND(E7="対象",EOMONTH(料率設定!$B$3,0)&gt;=料率設定!$B$11),IF(料率設定!$B$13="給与控除",MAX(0,ROUNDUP(ROUND(K7*料率設定!$B$10/2,6)-0.5,0)),IF(料率設定!$B$13="切捨て",ROUNDDOWN(ROUND(K7*料率設定!$B$10/2,6),0),ROUND(K7*料率設定!$B$10/2,0))),0),"")</f>
        <v/>
      </c>
      <c r="P7" s="11" t="str">
        <f>IF(H7="OK",IF(F7="対象",IF(料率設定!$B$13="給与控除",MAX(0,ROUNDUP(ROUND(M7*料率設定!$B$9/2,6)-0.5,0)),IF(料率設定!$B$13="切捨て",ROUNDDOWN(ROUND(M7*料率設定!$B$9/2,6),0),ROUND(M7*料率設定!$B$9/2,0))),0),"")</f>
        <v/>
      </c>
      <c r="Q7" s="15" t="str">
        <f t="shared" si="0"/>
        <v/>
      </c>
      <c r="R7" s="14" t="str">
        <f>IF(H7="OK",IF(F7="対象",M7*料率設定!$B$12,0),"")</f>
        <v/>
      </c>
      <c r="S7" s="14" t="str">
        <f>IF(H7="OK",IF(E7="対象",K7*(料率設定!$B$7+IF(I7="対象",料率設定!$B$8,0)+IF(EOMONTH(料率設定!$B$3,0)&gt;=料率設定!$B$11,料率設定!$B$10,0)),0)+IF(F7="対象",M7*料率設定!$B$9,0)-Q7+R7,"")</f>
        <v/>
      </c>
    </row>
    <row r="8" spans="1:19" ht="26" customHeight="1">
      <c r="A8" s="4"/>
      <c r="B8" s="4"/>
      <c r="C8" s="12"/>
      <c r="D8" s="13"/>
      <c r="E8" s="4" t="s">
        <v>107</v>
      </c>
      <c r="F8" s="4" t="s">
        <v>107</v>
      </c>
      <c r="G8" s="4" t="s">
        <v>108</v>
      </c>
      <c r="H8" s="11" t="str">
        <f>IF(COUNTA(A8:D8)=0,"",IF(料率設定!$B$15&lt;&gt;"設定OK","要確認：料率設定",IF(OR(A8="",B8="",COUNT(C8:D8)&lt;&gt;2),"要確認：入力不足",IF(OR(C8&lt;=0,C8&gt;EOMONTH(料率設定!$B$3,0),D8&lt;0,D8&lt;&gt;INT(D8)),"要確認：日付・金額",IF(COUNTIF($A$5:$A$104,A8)&gt;1,"要確認：ID重複",IF(OR(AND(E8&lt;&gt;"対象",E8&lt;&gt;"対象外"),AND(F8&lt;&gt;"対象",F8&lt;&gt;"対象外"),AND(G8&lt;&gt;"自動",G8&lt;&gt;"対象",G8&lt;&gt;"対象外")),"要確認：区分",IF(EOMONTH(料率設定!$B$3,0)&gt;=DATE(YEAR(C8)+70,MONTH(C8),DAY(C8))-1,"要確認：70歳以上","OK")))))))</f>
        <v/>
      </c>
      <c r="I8" s="11" t="str">
        <f>IF(H8="OK",IF(E8="対象外","対象外",IF(G8&lt;&gt;"自動",G8,IF(AND(EOMONTH(料率設定!$B$3,0)&gt;=DATE(YEAR(C8)+40,MONTH(C8),DAY(C8))-1,EOMONTH(料率設定!$B$3,0)&lt;DATE(YEAR(C8)+65,MONTH(C8),DAY(C8))-1),"対象","対象外"))),"")</f>
        <v/>
      </c>
      <c r="J8" s="11" t="str">
        <f>IF(H8="OK",VLOOKUP(D8,等級マスタ!$A$4:$E$53,2,TRUE),"")</f>
        <v/>
      </c>
      <c r="K8" s="11" t="str">
        <f>IF(H8="OK",VLOOKUP(D8,等級マスタ!$A$4:$E$53,3,TRUE),"")</f>
        <v/>
      </c>
      <c r="L8" s="11" t="str">
        <f>IF(H8="OK",VLOOKUP(D8,等級マスタ!$A$4:$E$53,4,TRUE),"")</f>
        <v/>
      </c>
      <c r="M8" s="11" t="str">
        <f>IF(H8="OK",VLOOKUP(D8,等級マスタ!$A$4:$E$53,5,TRUE),"")</f>
        <v/>
      </c>
      <c r="N8" s="11" t="str">
        <f>IF(H8="OK",IF(E8="対象",IF(料率設定!$B$13="給与控除",MAX(0,ROUNDUP(ROUND(K8*(料率設定!$B$7+IF(I8="対象",料率設定!$B$8,0))/2,6)-0.5,0)),IF(料率設定!$B$13="切捨て",ROUNDDOWN(ROUND(K8*(料率設定!$B$7+IF(I8="対象",料率設定!$B$8,0))/2,6),0),ROUND(K8*(料率設定!$B$7+IF(I8="対象",料率設定!$B$8,0))/2,0))),0),"")</f>
        <v/>
      </c>
      <c r="O8" s="11" t="str">
        <f>IF(H8="OK",IF(AND(E8="対象",EOMONTH(料率設定!$B$3,0)&gt;=料率設定!$B$11),IF(料率設定!$B$13="給与控除",MAX(0,ROUNDUP(ROUND(K8*料率設定!$B$10/2,6)-0.5,0)),IF(料率設定!$B$13="切捨て",ROUNDDOWN(ROUND(K8*料率設定!$B$10/2,6),0),ROUND(K8*料率設定!$B$10/2,0))),0),"")</f>
        <v/>
      </c>
      <c r="P8" s="11" t="str">
        <f>IF(H8="OK",IF(F8="対象",IF(料率設定!$B$13="給与控除",MAX(0,ROUNDUP(ROUND(M8*料率設定!$B$9/2,6)-0.5,0)),IF(料率設定!$B$13="切捨て",ROUNDDOWN(ROUND(M8*料率設定!$B$9/2,6),0),ROUND(M8*料率設定!$B$9/2,0))),0),"")</f>
        <v/>
      </c>
      <c r="Q8" s="15" t="str">
        <f t="shared" si="0"/>
        <v/>
      </c>
      <c r="R8" s="14" t="str">
        <f>IF(H8="OK",IF(F8="対象",M8*料率設定!$B$12,0),"")</f>
        <v/>
      </c>
      <c r="S8" s="14" t="str">
        <f>IF(H8="OK",IF(E8="対象",K8*(料率設定!$B$7+IF(I8="対象",料率設定!$B$8,0)+IF(EOMONTH(料率設定!$B$3,0)&gt;=料率設定!$B$11,料率設定!$B$10,0)),0)+IF(F8="対象",M8*料率設定!$B$9,0)-Q8+R8,"")</f>
        <v/>
      </c>
    </row>
    <row r="9" spans="1:19" ht="26" customHeight="1">
      <c r="A9" s="4"/>
      <c r="B9" s="4"/>
      <c r="C9" s="12"/>
      <c r="D9" s="13"/>
      <c r="E9" s="4" t="s">
        <v>107</v>
      </c>
      <c r="F9" s="4" t="s">
        <v>107</v>
      </c>
      <c r="G9" s="4" t="s">
        <v>108</v>
      </c>
      <c r="H9" s="11" t="str">
        <f>IF(COUNTA(A9:D9)=0,"",IF(料率設定!$B$15&lt;&gt;"設定OK","要確認：料率設定",IF(OR(A9="",B9="",COUNT(C9:D9)&lt;&gt;2),"要確認：入力不足",IF(OR(C9&lt;=0,C9&gt;EOMONTH(料率設定!$B$3,0),D9&lt;0,D9&lt;&gt;INT(D9)),"要確認：日付・金額",IF(COUNTIF($A$5:$A$104,A9)&gt;1,"要確認：ID重複",IF(OR(AND(E9&lt;&gt;"対象",E9&lt;&gt;"対象外"),AND(F9&lt;&gt;"対象",F9&lt;&gt;"対象外"),AND(G9&lt;&gt;"自動",G9&lt;&gt;"対象",G9&lt;&gt;"対象外")),"要確認：区分",IF(EOMONTH(料率設定!$B$3,0)&gt;=DATE(YEAR(C9)+70,MONTH(C9),DAY(C9))-1,"要確認：70歳以上","OK")))))))</f>
        <v/>
      </c>
      <c r="I9" s="11" t="str">
        <f>IF(H9="OK",IF(E9="対象外","対象外",IF(G9&lt;&gt;"自動",G9,IF(AND(EOMONTH(料率設定!$B$3,0)&gt;=DATE(YEAR(C9)+40,MONTH(C9),DAY(C9))-1,EOMONTH(料率設定!$B$3,0)&lt;DATE(YEAR(C9)+65,MONTH(C9),DAY(C9))-1),"対象","対象外"))),"")</f>
        <v/>
      </c>
      <c r="J9" s="11" t="str">
        <f>IF(H9="OK",VLOOKUP(D9,等級マスタ!$A$4:$E$53,2,TRUE),"")</f>
        <v/>
      </c>
      <c r="K9" s="11" t="str">
        <f>IF(H9="OK",VLOOKUP(D9,等級マスタ!$A$4:$E$53,3,TRUE),"")</f>
        <v/>
      </c>
      <c r="L9" s="11" t="str">
        <f>IF(H9="OK",VLOOKUP(D9,等級マスタ!$A$4:$E$53,4,TRUE),"")</f>
        <v/>
      </c>
      <c r="M9" s="11" t="str">
        <f>IF(H9="OK",VLOOKUP(D9,等級マスタ!$A$4:$E$53,5,TRUE),"")</f>
        <v/>
      </c>
      <c r="N9" s="11" t="str">
        <f>IF(H9="OK",IF(E9="対象",IF(料率設定!$B$13="給与控除",MAX(0,ROUNDUP(ROUND(K9*(料率設定!$B$7+IF(I9="対象",料率設定!$B$8,0))/2,6)-0.5,0)),IF(料率設定!$B$13="切捨て",ROUNDDOWN(ROUND(K9*(料率設定!$B$7+IF(I9="対象",料率設定!$B$8,0))/2,6),0),ROUND(K9*(料率設定!$B$7+IF(I9="対象",料率設定!$B$8,0))/2,0))),0),"")</f>
        <v/>
      </c>
      <c r="O9" s="11" t="str">
        <f>IF(H9="OK",IF(AND(E9="対象",EOMONTH(料率設定!$B$3,0)&gt;=料率設定!$B$11),IF(料率設定!$B$13="給与控除",MAX(0,ROUNDUP(ROUND(K9*料率設定!$B$10/2,6)-0.5,0)),IF(料率設定!$B$13="切捨て",ROUNDDOWN(ROUND(K9*料率設定!$B$10/2,6),0),ROUND(K9*料率設定!$B$10/2,0))),0),"")</f>
        <v/>
      </c>
      <c r="P9" s="11" t="str">
        <f>IF(H9="OK",IF(F9="対象",IF(料率設定!$B$13="給与控除",MAX(0,ROUNDUP(ROUND(M9*料率設定!$B$9/2,6)-0.5,0)),IF(料率設定!$B$13="切捨て",ROUNDDOWN(ROUND(M9*料率設定!$B$9/2,6),0),ROUND(M9*料率設定!$B$9/2,0))),0),"")</f>
        <v/>
      </c>
      <c r="Q9" s="15" t="str">
        <f t="shared" si="0"/>
        <v/>
      </c>
      <c r="R9" s="14" t="str">
        <f>IF(H9="OK",IF(F9="対象",M9*料率設定!$B$12,0),"")</f>
        <v/>
      </c>
      <c r="S9" s="14" t="str">
        <f>IF(H9="OK",IF(E9="対象",K9*(料率設定!$B$7+IF(I9="対象",料率設定!$B$8,0)+IF(EOMONTH(料率設定!$B$3,0)&gt;=料率設定!$B$11,料率設定!$B$10,0)),0)+IF(F9="対象",M9*料率設定!$B$9,0)-Q9+R9,"")</f>
        <v/>
      </c>
    </row>
    <row r="10" spans="1:19" ht="26" customHeight="1">
      <c r="A10" s="4"/>
      <c r="B10" s="4"/>
      <c r="C10" s="12"/>
      <c r="D10" s="13"/>
      <c r="E10" s="4" t="s">
        <v>107</v>
      </c>
      <c r="F10" s="4" t="s">
        <v>107</v>
      </c>
      <c r="G10" s="4" t="s">
        <v>108</v>
      </c>
      <c r="H10" s="11" t="str">
        <f>IF(COUNTA(A10:D10)=0,"",IF(料率設定!$B$15&lt;&gt;"設定OK","要確認：料率設定",IF(OR(A10="",B10="",COUNT(C10:D10)&lt;&gt;2),"要確認：入力不足",IF(OR(C10&lt;=0,C10&gt;EOMONTH(料率設定!$B$3,0),D10&lt;0,D10&lt;&gt;INT(D10)),"要確認：日付・金額",IF(COUNTIF($A$5:$A$104,A10)&gt;1,"要確認：ID重複",IF(OR(AND(E10&lt;&gt;"対象",E10&lt;&gt;"対象外"),AND(F10&lt;&gt;"対象",F10&lt;&gt;"対象外"),AND(G10&lt;&gt;"自動",G10&lt;&gt;"対象",G10&lt;&gt;"対象外")),"要確認：区分",IF(EOMONTH(料率設定!$B$3,0)&gt;=DATE(YEAR(C10)+70,MONTH(C10),DAY(C10))-1,"要確認：70歳以上","OK")))))))</f>
        <v/>
      </c>
      <c r="I10" s="11" t="str">
        <f>IF(H10="OK",IF(E10="対象外","対象外",IF(G10&lt;&gt;"自動",G10,IF(AND(EOMONTH(料率設定!$B$3,0)&gt;=DATE(YEAR(C10)+40,MONTH(C10),DAY(C10))-1,EOMONTH(料率設定!$B$3,0)&lt;DATE(YEAR(C10)+65,MONTH(C10),DAY(C10))-1),"対象","対象外"))),"")</f>
        <v/>
      </c>
      <c r="J10" s="11" t="str">
        <f>IF(H10="OK",VLOOKUP(D10,等級マスタ!$A$4:$E$53,2,TRUE),"")</f>
        <v/>
      </c>
      <c r="K10" s="11" t="str">
        <f>IF(H10="OK",VLOOKUP(D10,等級マスタ!$A$4:$E$53,3,TRUE),"")</f>
        <v/>
      </c>
      <c r="L10" s="11" t="str">
        <f>IF(H10="OK",VLOOKUP(D10,等級マスタ!$A$4:$E$53,4,TRUE),"")</f>
        <v/>
      </c>
      <c r="M10" s="11" t="str">
        <f>IF(H10="OK",VLOOKUP(D10,等級マスタ!$A$4:$E$53,5,TRUE),"")</f>
        <v/>
      </c>
      <c r="N10" s="11" t="str">
        <f>IF(H10="OK",IF(E10="対象",IF(料率設定!$B$13="給与控除",MAX(0,ROUNDUP(ROUND(K10*(料率設定!$B$7+IF(I10="対象",料率設定!$B$8,0))/2,6)-0.5,0)),IF(料率設定!$B$13="切捨て",ROUNDDOWN(ROUND(K10*(料率設定!$B$7+IF(I10="対象",料率設定!$B$8,0))/2,6),0),ROUND(K10*(料率設定!$B$7+IF(I10="対象",料率設定!$B$8,0))/2,0))),0),"")</f>
        <v/>
      </c>
      <c r="O10" s="11" t="str">
        <f>IF(H10="OK",IF(AND(E10="対象",EOMONTH(料率設定!$B$3,0)&gt;=料率設定!$B$11),IF(料率設定!$B$13="給与控除",MAX(0,ROUNDUP(ROUND(K10*料率設定!$B$10/2,6)-0.5,0)),IF(料率設定!$B$13="切捨て",ROUNDDOWN(ROUND(K10*料率設定!$B$10/2,6),0),ROUND(K10*料率設定!$B$10/2,0))),0),"")</f>
        <v/>
      </c>
      <c r="P10" s="11" t="str">
        <f>IF(H10="OK",IF(F10="対象",IF(料率設定!$B$13="給与控除",MAX(0,ROUNDUP(ROUND(M10*料率設定!$B$9/2,6)-0.5,0)),IF(料率設定!$B$13="切捨て",ROUNDDOWN(ROUND(M10*料率設定!$B$9/2,6),0),ROUND(M10*料率設定!$B$9/2,0))),0),"")</f>
        <v/>
      </c>
      <c r="Q10" s="15" t="str">
        <f t="shared" si="0"/>
        <v/>
      </c>
      <c r="R10" s="14" t="str">
        <f>IF(H10="OK",IF(F10="対象",M10*料率設定!$B$12,0),"")</f>
        <v/>
      </c>
      <c r="S10" s="14" t="str">
        <f>IF(H10="OK",IF(E10="対象",K10*(料率設定!$B$7+IF(I10="対象",料率設定!$B$8,0)+IF(EOMONTH(料率設定!$B$3,0)&gt;=料率設定!$B$11,料率設定!$B$10,0)),0)+IF(F10="対象",M10*料率設定!$B$9,0)-Q10+R10,"")</f>
        <v/>
      </c>
    </row>
    <row r="11" spans="1:19" ht="26" customHeight="1">
      <c r="A11" s="4"/>
      <c r="B11" s="4"/>
      <c r="C11" s="12"/>
      <c r="D11" s="13"/>
      <c r="E11" s="4" t="s">
        <v>107</v>
      </c>
      <c r="F11" s="4" t="s">
        <v>107</v>
      </c>
      <c r="G11" s="4" t="s">
        <v>108</v>
      </c>
      <c r="H11" s="11" t="str">
        <f>IF(COUNTA(A11:D11)=0,"",IF(料率設定!$B$15&lt;&gt;"設定OK","要確認：料率設定",IF(OR(A11="",B11="",COUNT(C11:D11)&lt;&gt;2),"要確認：入力不足",IF(OR(C11&lt;=0,C11&gt;EOMONTH(料率設定!$B$3,0),D11&lt;0,D11&lt;&gt;INT(D11)),"要確認：日付・金額",IF(COUNTIF($A$5:$A$104,A11)&gt;1,"要確認：ID重複",IF(OR(AND(E11&lt;&gt;"対象",E11&lt;&gt;"対象外"),AND(F11&lt;&gt;"対象",F11&lt;&gt;"対象外"),AND(G11&lt;&gt;"自動",G11&lt;&gt;"対象",G11&lt;&gt;"対象外")),"要確認：区分",IF(EOMONTH(料率設定!$B$3,0)&gt;=DATE(YEAR(C11)+70,MONTH(C11),DAY(C11))-1,"要確認：70歳以上","OK")))))))</f>
        <v/>
      </c>
      <c r="I11" s="11" t="str">
        <f>IF(H11="OK",IF(E11="対象外","対象外",IF(G11&lt;&gt;"自動",G11,IF(AND(EOMONTH(料率設定!$B$3,0)&gt;=DATE(YEAR(C11)+40,MONTH(C11),DAY(C11))-1,EOMONTH(料率設定!$B$3,0)&lt;DATE(YEAR(C11)+65,MONTH(C11),DAY(C11))-1),"対象","対象外"))),"")</f>
        <v/>
      </c>
      <c r="J11" s="11" t="str">
        <f>IF(H11="OK",VLOOKUP(D11,等級マスタ!$A$4:$E$53,2,TRUE),"")</f>
        <v/>
      </c>
      <c r="K11" s="11" t="str">
        <f>IF(H11="OK",VLOOKUP(D11,等級マスタ!$A$4:$E$53,3,TRUE),"")</f>
        <v/>
      </c>
      <c r="L11" s="11" t="str">
        <f>IF(H11="OK",VLOOKUP(D11,等級マスタ!$A$4:$E$53,4,TRUE),"")</f>
        <v/>
      </c>
      <c r="M11" s="11" t="str">
        <f>IF(H11="OK",VLOOKUP(D11,等級マスタ!$A$4:$E$53,5,TRUE),"")</f>
        <v/>
      </c>
      <c r="N11" s="11" t="str">
        <f>IF(H11="OK",IF(E11="対象",IF(料率設定!$B$13="給与控除",MAX(0,ROUNDUP(ROUND(K11*(料率設定!$B$7+IF(I11="対象",料率設定!$B$8,0))/2,6)-0.5,0)),IF(料率設定!$B$13="切捨て",ROUNDDOWN(ROUND(K11*(料率設定!$B$7+IF(I11="対象",料率設定!$B$8,0))/2,6),0),ROUND(K11*(料率設定!$B$7+IF(I11="対象",料率設定!$B$8,0))/2,0))),0),"")</f>
        <v/>
      </c>
      <c r="O11" s="11" t="str">
        <f>IF(H11="OK",IF(AND(E11="対象",EOMONTH(料率設定!$B$3,0)&gt;=料率設定!$B$11),IF(料率設定!$B$13="給与控除",MAX(0,ROUNDUP(ROUND(K11*料率設定!$B$10/2,6)-0.5,0)),IF(料率設定!$B$13="切捨て",ROUNDDOWN(ROUND(K11*料率設定!$B$10/2,6),0),ROUND(K11*料率設定!$B$10/2,0))),0),"")</f>
        <v/>
      </c>
      <c r="P11" s="11" t="str">
        <f>IF(H11="OK",IF(F11="対象",IF(料率設定!$B$13="給与控除",MAX(0,ROUNDUP(ROUND(M11*料率設定!$B$9/2,6)-0.5,0)),IF(料率設定!$B$13="切捨て",ROUNDDOWN(ROUND(M11*料率設定!$B$9/2,6),0),ROUND(M11*料率設定!$B$9/2,0))),0),"")</f>
        <v/>
      </c>
      <c r="Q11" s="15" t="str">
        <f t="shared" si="0"/>
        <v/>
      </c>
      <c r="R11" s="14" t="str">
        <f>IF(H11="OK",IF(F11="対象",M11*料率設定!$B$12,0),"")</f>
        <v/>
      </c>
      <c r="S11" s="14" t="str">
        <f>IF(H11="OK",IF(E11="対象",K11*(料率設定!$B$7+IF(I11="対象",料率設定!$B$8,0)+IF(EOMONTH(料率設定!$B$3,0)&gt;=料率設定!$B$11,料率設定!$B$10,0)),0)+IF(F11="対象",M11*料率設定!$B$9,0)-Q11+R11,"")</f>
        <v/>
      </c>
    </row>
    <row r="12" spans="1:19" ht="26" customHeight="1">
      <c r="A12" s="4"/>
      <c r="B12" s="4"/>
      <c r="C12" s="12"/>
      <c r="D12" s="13"/>
      <c r="E12" s="4" t="s">
        <v>107</v>
      </c>
      <c r="F12" s="4" t="s">
        <v>107</v>
      </c>
      <c r="G12" s="4" t="s">
        <v>108</v>
      </c>
      <c r="H12" s="11" t="str">
        <f>IF(COUNTA(A12:D12)=0,"",IF(料率設定!$B$15&lt;&gt;"設定OK","要確認：料率設定",IF(OR(A12="",B12="",COUNT(C12:D12)&lt;&gt;2),"要確認：入力不足",IF(OR(C12&lt;=0,C12&gt;EOMONTH(料率設定!$B$3,0),D12&lt;0,D12&lt;&gt;INT(D12)),"要確認：日付・金額",IF(COUNTIF($A$5:$A$104,A12)&gt;1,"要確認：ID重複",IF(OR(AND(E12&lt;&gt;"対象",E12&lt;&gt;"対象外"),AND(F12&lt;&gt;"対象",F12&lt;&gt;"対象外"),AND(G12&lt;&gt;"自動",G12&lt;&gt;"対象",G12&lt;&gt;"対象外")),"要確認：区分",IF(EOMONTH(料率設定!$B$3,0)&gt;=DATE(YEAR(C12)+70,MONTH(C12),DAY(C12))-1,"要確認：70歳以上","OK")))))))</f>
        <v/>
      </c>
      <c r="I12" s="11" t="str">
        <f>IF(H12="OK",IF(E12="対象外","対象外",IF(G12&lt;&gt;"自動",G12,IF(AND(EOMONTH(料率設定!$B$3,0)&gt;=DATE(YEAR(C12)+40,MONTH(C12),DAY(C12))-1,EOMONTH(料率設定!$B$3,0)&lt;DATE(YEAR(C12)+65,MONTH(C12),DAY(C12))-1),"対象","対象外"))),"")</f>
        <v/>
      </c>
      <c r="J12" s="11" t="str">
        <f>IF(H12="OK",VLOOKUP(D12,等級マスタ!$A$4:$E$53,2,TRUE),"")</f>
        <v/>
      </c>
      <c r="K12" s="11" t="str">
        <f>IF(H12="OK",VLOOKUP(D12,等級マスタ!$A$4:$E$53,3,TRUE),"")</f>
        <v/>
      </c>
      <c r="L12" s="11" t="str">
        <f>IF(H12="OK",VLOOKUP(D12,等級マスタ!$A$4:$E$53,4,TRUE),"")</f>
        <v/>
      </c>
      <c r="M12" s="11" t="str">
        <f>IF(H12="OK",VLOOKUP(D12,等級マスタ!$A$4:$E$53,5,TRUE),"")</f>
        <v/>
      </c>
      <c r="N12" s="11" t="str">
        <f>IF(H12="OK",IF(E12="対象",IF(料率設定!$B$13="給与控除",MAX(0,ROUNDUP(ROUND(K12*(料率設定!$B$7+IF(I12="対象",料率設定!$B$8,0))/2,6)-0.5,0)),IF(料率設定!$B$13="切捨て",ROUNDDOWN(ROUND(K12*(料率設定!$B$7+IF(I12="対象",料率設定!$B$8,0))/2,6),0),ROUND(K12*(料率設定!$B$7+IF(I12="対象",料率設定!$B$8,0))/2,0))),0),"")</f>
        <v/>
      </c>
      <c r="O12" s="11" t="str">
        <f>IF(H12="OK",IF(AND(E12="対象",EOMONTH(料率設定!$B$3,0)&gt;=料率設定!$B$11),IF(料率設定!$B$13="給与控除",MAX(0,ROUNDUP(ROUND(K12*料率設定!$B$10/2,6)-0.5,0)),IF(料率設定!$B$13="切捨て",ROUNDDOWN(ROUND(K12*料率設定!$B$10/2,6),0),ROUND(K12*料率設定!$B$10/2,0))),0),"")</f>
        <v/>
      </c>
      <c r="P12" s="11" t="str">
        <f>IF(H12="OK",IF(F12="対象",IF(料率設定!$B$13="給与控除",MAX(0,ROUNDUP(ROUND(M12*料率設定!$B$9/2,6)-0.5,0)),IF(料率設定!$B$13="切捨て",ROUNDDOWN(ROUND(M12*料率設定!$B$9/2,6),0),ROUND(M12*料率設定!$B$9/2,0))),0),"")</f>
        <v/>
      </c>
      <c r="Q12" s="15" t="str">
        <f t="shared" si="0"/>
        <v/>
      </c>
      <c r="R12" s="14" t="str">
        <f>IF(H12="OK",IF(F12="対象",M12*料率設定!$B$12,0),"")</f>
        <v/>
      </c>
      <c r="S12" s="14" t="str">
        <f>IF(H12="OK",IF(E12="対象",K12*(料率設定!$B$7+IF(I12="対象",料率設定!$B$8,0)+IF(EOMONTH(料率設定!$B$3,0)&gt;=料率設定!$B$11,料率設定!$B$10,0)),0)+IF(F12="対象",M12*料率設定!$B$9,0)-Q12+R12,"")</f>
        <v/>
      </c>
    </row>
    <row r="13" spans="1:19" ht="26" customHeight="1">
      <c r="A13" s="4"/>
      <c r="B13" s="4"/>
      <c r="C13" s="12"/>
      <c r="D13" s="13"/>
      <c r="E13" s="4" t="s">
        <v>107</v>
      </c>
      <c r="F13" s="4" t="s">
        <v>107</v>
      </c>
      <c r="G13" s="4" t="s">
        <v>108</v>
      </c>
      <c r="H13" s="11" t="str">
        <f>IF(COUNTA(A13:D13)=0,"",IF(料率設定!$B$15&lt;&gt;"設定OK","要確認：料率設定",IF(OR(A13="",B13="",COUNT(C13:D13)&lt;&gt;2),"要確認：入力不足",IF(OR(C13&lt;=0,C13&gt;EOMONTH(料率設定!$B$3,0),D13&lt;0,D13&lt;&gt;INT(D13)),"要確認：日付・金額",IF(COUNTIF($A$5:$A$104,A13)&gt;1,"要確認：ID重複",IF(OR(AND(E13&lt;&gt;"対象",E13&lt;&gt;"対象外"),AND(F13&lt;&gt;"対象",F13&lt;&gt;"対象外"),AND(G13&lt;&gt;"自動",G13&lt;&gt;"対象",G13&lt;&gt;"対象外")),"要確認：区分",IF(EOMONTH(料率設定!$B$3,0)&gt;=DATE(YEAR(C13)+70,MONTH(C13),DAY(C13))-1,"要確認：70歳以上","OK")))))))</f>
        <v/>
      </c>
      <c r="I13" s="11" t="str">
        <f>IF(H13="OK",IF(E13="対象外","対象外",IF(G13&lt;&gt;"自動",G13,IF(AND(EOMONTH(料率設定!$B$3,0)&gt;=DATE(YEAR(C13)+40,MONTH(C13),DAY(C13))-1,EOMONTH(料率設定!$B$3,0)&lt;DATE(YEAR(C13)+65,MONTH(C13),DAY(C13))-1),"対象","対象外"))),"")</f>
        <v/>
      </c>
      <c r="J13" s="11" t="str">
        <f>IF(H13="OK",VLOOKUP(D13,等級マスタ!$A$4:$E$53,2,TRUE),"")</f>
        <v/>
      </c>
      <c r="K13" s="11" t="str">
        <f>IF(H13="OK",VLOOKUP(D13,等級マスタ!$A$4:$E$53,3,TRUE),"")</f>
        <v/>
      </c>
      <c r="L13" s="11" t="str">
        <f>IF(H13="OK",VLOOKUP(D13,等級マスタ!$A$4:$E$53,4,TRUE),"")</f>
        <v/>
      </c>
      <c r="M13" s="11" t="str">
        <f>IF(H13="OK",VLOOKUP(D13,等級マスタ!$A$4:$E$53,5,TRUE),"")</f>
        <v/>
      </c>
      <c r="N13" s="11" t="str">
        <f>IF(H13="OK",IF(E13="対象",IF(料率設定!$B$13="給与控除",MAX(0,ROUNDUP(ROUND(K13*(料率設定!$B$7+IF(I13="対象",料率設定!$B$8,0))/2,6)-0.5,0)),IF(料率設定!$B$13="切捨て",ROUNDDOWN(ROUND(K13*(料率設定!$B$7+IF(I13="対象",料率設定!$B$8,0))/2,6),0),ROUND(K13*(料率設定!$B$7+IF(I13="対象",料率設定!$B$8,0))/2,0))),0),"")</f>
        <v/>
      </c>
      <c r="O13" s="11" t="str">
        <f>IF(H13="OK",IF(AND(E13="対象",EOMONTH(料率設定!$B$3,0)&gt;=料率設定!$B$11),IF(料率設定!$B$13="給与控除",MAX(0,ROUNDUP(ROUND(K13*料率設定!$B$10/2,6)-0.5,0)),IF(料率設定!$B$13="切捨て",ROUNDDOWN(ROUND(K13*料率設定!$B$10/2,6),0),ROUND(K13*料率設定!$B$10/2,0))),0),"")</f>
        <v/>
      </c>
      <c r="P13" s="11" t="str">
        <f>IF(H13="OK",IF(F13="対象",IF(料率設定!$B$13="給与控除",MAX(0,ROUNDUP(ROUND(M13*料率設定!$B$9/2,6)-0.5,0)),IF(料率設定!$B$13="切捨て",ROUNDDOWN(ROUND(M13*料率設定!$B$9/2,6),0),ROUND(M13*料率設定!$B$9/2,0))),0),"")</f>
        <v/>
      </c>
      <c r="Q13" s="15" t="str">
        <f t="shared" si="0"/>
        <v/>
      </c>
      <c r="R13" s="14" t="str">
        <f>IF(H13="OK",IF(F13="対象",M13*料率設定!$B$12,0),"")</f>
        <v/>
      </c>
      <c r="S13" s="14" t="str">
        <f>IF(H13="OK",IF(E13="対象",K13*(料率設定!$B$7+IF(I13="対象",料率設定!$B$8,0)+IF(EOMONTH(料率設定!$B$3,0)&gt;=料率設定!$B$11,料率設定!$B$10,0)),0)+IF(F13="対象",M13*料率設定!$B$9,0)-Q13+R13,"")</f>
        <v/>
      </c>
    </row>
    <row r="14" spans="1:19" ht="26" customHeight="1">
      <c r="A14" s="4"/>
      <c r="B14" s="4"/>
      <c r="C14" s="12"/>
      <c r="D14" s="13"/>
      <c r="E14" s="4" t="s">
        <v>107</v>
      </c>
      <c r="F14" s="4" t="s">
        <v>107</v>
      </c>
      <c r="G14" s="4" t="s">
        <v>108</v>
      </c>
      <c r="H14" s="11" t="str">
        <f>IF(COUNTA(A14:D14)=0,"",IF(料率設定!$B$15&lt;&gt;"設定OK","要確認：料率設定",IF(OR(A14="",B14="",COUNT(C14:D14)&lt;&gt;2),"要確認：入力不足",IF(OR(C14&lt;=0,C14&gt;EOMONTH(料率設定!$B$3,0),D14&lt;0,D14&lt;&gt;INT(D14)),"要確認：日付・金額",IF(COUNTIF($A$5:$A$104,A14)&gt;1,"要確認：ID重複",IF(OR(AND(E14&lt;&gt;"対象",E14&lt;&gt;"対象外"),AND(F14&lt;&gt;"対象",F14&lt;&gt;"対象外"),AND(G14&lt;&gt;"自動",G14&lt;&gt;"対象",G14&lt;&gt;"対象外")),"要確認：区分",IF(EOMONTH(料率設定!$B$3,0)&gt;=DATE(YEAR(C14)+70,MONTH(C14),DAY(C14))-1,"要確認：70歳以上","OK")))))))</f>
        <v/>
      </c>
      <c r="I14" s="11" t="str">
        <f>IF(H14="OK",IF(E14="対象外","対象外",IF(G14&lt;&gt;"自動",G14,IF(AND(EOMONTH(料率設定!$B$3,0)&gt;=DATE(YEAR(C14)+40,MONTH(C14),DAY(C14))-1,EOMONTH(料率設定!$B$3,0)&lt;DATE(YEAR(C14)+65,MONTH(C14),DAY(C14))-1),"対象","対象外"))),"")</f>
        <v/>
      </c>
      <c r="J14" s="11" t="str">
        <f>IF(H14="OK",VLOOKUP(D14,等級マスタ!$A$4:$E$53,2,TRUE),"")</f>
        <v/>
      </c>
      <c r="K14" s="11" t="str">
        <f>IF(H14="OK",VLOOKUP(D14,等級マスタ!$A$4:$E$53,3,TRUE),"")</f>
        <v/>
      </c>
      <c r="L14" s="11" t="str">
        <f>IF(H14="OK",VLOOKUP(D14,等級マスタ!$A$4:$E$53,4,TRUE),"")</f>
        <v/>
      </c>
      <c r="M14" s="11" t="str">
        <f>IF(H14="OK",VLOOKUP(D14,等級マスタ!$A$4:$E$53,5,TRUE),"")</f>
        <v/>
      </c>
      <c r="N14" s="11" t="str">
        <f>IF(H14="OK",IF(E14="対象",IF(料率設定!$B$13="給与控除",MAX(0,ROUNDUP(ROUND(K14*(料率設定!$B$7+IF(I14="対象",料率設定!$B$8,0))/2,6)-0.5,0)),IF(料率設定!$B$13="切捨て",ROUNDDOWN(ROUND(K14*(料率設定!$B$7+IF(I14="対象",料率設定!$B$8,0))/2,6),0),ROUND(K14*(料率設定!$B$7+IF(I14="対象",料率設定!$B$8,0))/2,0))),0),"")</f>
        <v/>
      </c>
      <c r="O14" s="11" t="str">
        <f>IF(H14="OK",IF(AND(E14="対象",EOMONTH(料率設定!$B$3,0)&gt;=料率設定!$B$11),IF(料率設定!$B$13="給与控除",MAX(0,ROUNDUP(ROUND(K14*料率設定!$B$10/2,6)-0.5,0)),IF(料率設定!$B$13="切捨て",ROUNDDOWN(ROUND(K14*料率設定!$B$10/2,6),0),ROUND(K14*料率設定!$B$10/2,0))),0),"")</f>
        <v/>
      </c>
      <c r="P14" s="11" t="str">
        <f>IF(H14="OK",IF(F14="対象",IF(料率設定!$B$13="給与控除",MAX(0,ROUNDUP(ROUND(M14*料率設定!$B$9/2,6)-0.5,0)),IF(料率設定!$B$13="切捨て",ROUNDDOWN(ROUND(M14*料率設定!$B$9/2,6),0),ROUND(M14*料率設定!$B$9/2,0))),0),"")</f>
        <v/>
      </c>
      <c r="Q14" s="15" t="str">
        <f t="shared" si="0"/>
        <v/>
      </c>
      <c r="R14" s="14" t="str">
        <f>IF(H14="OK",IF(F14="対象",M14*料率設定!$B$12,0),"")</f>
        <v/>
      </c>
      <c r="S14" s="14" t="str">
        <f>IF(H14="OK",IF(E14="対象",K14*(料率設定!$B$7+IF(I14="対象",料率設定!$B$8,0)+IF(EOMONTH(料率設定!$B$3,0)&gt;=料率設定!$B$11,料率設定!$B$10,0)),0)+IF(F14="対象",M14*料率設定!$B$9,0)-Q14+R14,"")</f>
        <v/>
      </c>
    </row>
    <row r="15" spans="1:19" ht="26" customHeight="1">
      <c r="A15" s="4"/>
      <c r="B15" s="4"/>
      <c r="C15" s="12"/>
      <c r="D15" s="13"/>
      <c r="E15" s="4" t="s">
        <v>107</v>
      </c>
      <c r="F15" s="4" t="s">
        <v>107</v>
      </c>
      <c r="G15" s="4" t="s">
        <v>108</v>
      </c>
      <c r="H15" s="11" t="str">
        <f>IF(COUNTA(A15:D15)=0,"",IF(料率設定!$B$15&lt;&gt;"設定OK","要確認：料率設定",IF(OR(A15="",B15="",COUNT(C15:D15)&lt;&gt;2),"要確認：入力不足",IF(OR(C15&lt;=0,C15&gt;EOMONTH(料率設定!$B$3,0),D15&lt;0,D15&lt;&gt;INT(D15)),"要確認：日付・金額",IF(COUNTIF($A$5:$A$104,A15)&gt;1,"要確認：ID重複",IF(OR(AND(E15&lt;&gt;"対象",E15&lt;&gt;"対象外"),AND(F15&lt;&gt;"対象",F15&lt;&gt;"対象外"),AND(G15&lt;&gt;"自動",G15&lt;&gt;"対象",G15&lt;&gt;"対象外")),"要確認：区分",IF(EOMONTH(料率設定!$B$3,0)&gt;=DATE(YEAR(C15)+70,MONTH(C15),DAY(C15))-1,"要確認：70歳以上","OK")))))))</f>
        <v/>
      </c>
      <c r="I15" s="11" t="str">
        <f>IF(H15="OK",IF(E15="対象外","対象外",IF(G15&lt;&gt;"自動",G15,IF(AND(EOMONTH(料率設定!$B$3,0)&gt;=DATE(YEAR(C15)+40,MONTH(C15),DAY(C15))-1,EOMONTH(料率設定!$B$3,0)&lt;DATE(YEAR(C15)+65,MONTH(C15),DAY(C15))-1),"対象","対象外"))),"")</f>
        <v/>
      </c>
      <c r="J15" s="11" t="str">
        <f>IF(H15="OK",VLOOKUP(D15,等級マスタ!$A$4:$E$53,2,TRUE),"")</f>
        <v/>
      </c>
      <c r="K15" s="11" t="str">
        <f>IF(H15="OK",VLOOKUP(D15,等級マスタ!$A$4:$E$53,3,TRUE),"")</f>
        <v/>
      </c>
      <c r="L15" s="11" t="str">
        <f>IF(H15="OK",VLOOKUP(D15,等級マスタ!$A$4:$E$53,4,TRUE),"")</f>
        <v/>
      </c>
      <c r="M15" s="11" t="str">
        <f>IF(H15="OK",VLOOKUP(D15,等級マスタ!$A$4:$E$53,5,TRUE),"")</f>
        <v/>
      </c>
      <c r="N15" s="11" t="str">
        <f>IF(H15="OK",IF(E15="対象",IF(料率設定!$B$13="給与控除",MAX(0,ROUNDUP(ROUND(K15*(料率設定!$B$7+IF(I15="対象",料率設定!$B$8,0))/2,6)-0.5,0)),IF(料率設定!$B$13="切捨て",ROUNDDOWN(ROUND(K15*(料率設定!$B$7+IF(I15="対象",料率設定!$B$8,0))/2,6),0),ROUND(K15*(料率設定!$B$7+IF(I15="対象",料率設定!$B$8,0))/2,0))),0),"")</f>
        <v/>
      </c>
      <c r="O15" s="11" t="str">
        <f>IF(H15="OK",IF(AND(E15="対象",EOMONTH(料率設定!$B$3,0)&gt;=料率設定!$B$11),IF(料率設定!$B$13="給与控除",MAX(0,ROUNDUP(ROUND(K15*料率設定!$B$10/2,6)-0.5,0)),IF(料率設定!$B$13="切捨て",ROUNDDOWN(ROUND(K15*料率設定!$B$10/2,6),0),ROUND(K15*料率設定!$B$10/2,0))),0),"")</f>
        <v/>
      </c>
      <c r="P15" s="11" t="str">
        <f>IF(H15="OK",IF(F15="対象",IF(料率設定!$B$13="給与控除",MAX(0,ROUNDUP(ROUND(M15*料率設定!$B$9/2,6)-0.5,0)),IF(料率設定!$B$13="切捨て",ROUNDDOWN(ROUND(M15*料率設定!$B$9/2,6),0),ROUND(M15*料率設定!$B$9/2,0))),0),"")</f>
        <v/>
      </c>
      <c r="Q15" s="15" t="str">
        <f t="shared" si="0"/>
        <v/>
      </c>
      <c r="R15" s="14" t="str">
        <f>IF(H15="OK",IF(F15="対象",M15*料率設定!$B$12,0),"")</f>
        <v/>
      </c>
      <c r="S15" s="14" t="str">
        <f>IF(H15="OK",IF(E15="対象",K15*(料率設定!$B$7+IF(I15="対象",料率設定!$B$8,0)+IF(EOMONTH(料率設定!$B$3,0)&gt;=料率設定!$B$11,料率設定!$B$10,0)),0)+IF(F15="対象",M15*料率設定!$B$9,0)-Q15+R15,"")</f>
        <v/>
      </c>
    </row>
    <row r="16" spans="1:19" ht="26" customHeight="1">
      <c r="A16" s="4"/>
      <c r="B16" s="4"/>
      <c r="C16" s="12"/>
      <c r="D16" s="13"/>
      <c r="E16" s="4" t="s">
        <v>107</v>
      </c>
      <c r="F16" s="4" t="s">
        <v>107</v>
      </c>
      <c r="G16" s="4" t="s">
        <v>108</v>
      </c>
      <c r="H16" s="11" t="str">
        <f>IF(COUNTA(A16:D16)=0,"",IF(料率設定!$B$15&lt;&gt;"設定OK","要確認：料率設定",IF(OR(A16="",B16="",COUNT(C16:D16)&lt;&gt;2),"要確認：入力不足",IF(OR(C16&lt;=0,C16&gt;EOMONTH(料率設定!$B$3,0),D16&lt;0,D16&lt;&gt;INT(D16)),"要確認：日付・金額",IF(COUNTIF($A$5:$A$104,A16)&gt;1,"要確認：ID重複",IF(OR(AND(E16&lt;&gt;"対象",E16&lt;&gt;"対象外"),AND(F16&lt;&gt;"対象",F16&lt;&gt;"対象外"),AND(G16&lt;&gt;"自動",G16&lt;&gt;"対象",G16&lt;&gt;"対象外")),"要確認：区分",IF(EOMONTH(料率設定!$B$3,0)&gt;=DATE(YEAR(C16)+70,MONTH(C16),DAY(C16))-1,"要確認：70歳以上","OK")))))))</f>
        <v/>
      </c>
      <c r="I16" s="11" t="str">
        <f>IF(H16="OK",IF(E16="対象外","対象外",IF(G16&lt;&gt;"自動",G16,IF(AND(EOMONTH(料率設定!$B$3,0)&gt;=DATE(YEAR(C16)+40,MONTH(C16),DAY(C16))-1,EOMONTH(料率設定!$B$3,0)&lt;DATE(YEAR(C16)+65,MONTH(C16),DAY(C16))-1),"対象","対象外"))),"")</f>
        <v/>
      </c>
      <c r="J16" s="11" t="str">
        <f>IF(H16="OK",VLOOKUP(D16,等級マスタ!$A$4:$E$53,2,TRUE),"")</f>
        <v/>
      </c>
      <c r="K16" s="11" t="str">
        <f>IF(H16="OK",VLOOKUP(D16,等級マスタ!$A$4:$E$53,3,TRUE),"")</f>
        <v/>
      </c>
      <c r="L16" s="11" t="str">
        <f>IF(H16="OK",VLOOKUP(D16,等級マスタ!$A$4:$E$53,4,TRUE),"")</f>
        <v/>
      </c>
      <c r="M16" s="11" t="str">
        <f>IF(H16="OK",VLOOKUP(D16,等級マスタ!$A$4:$E$53,5,TRUE),"")</f>
        <v/>
      </c>
      <c r="N16" s="11" t="str">
        <f>IF(H16="OK",IF(E16="対象",IF(料率設定!$B$13="給与控除",MAX(0,ROUNDUP(ROUND(K16*(料率設定!$B$7+IF(I16="対象",料率設定!$B$8,0))/2,6)-0.5,0)),IF(料率設定!$B$13="切捨て",ROUNDDOWN(ROUND(K16*(料率設定!$B$7+IF(I16="対象",料率設定!$B$8,0))/2,6),0),ROUND(K16*(料率設定!$B$7+IF(I16="対象",料率設定!$B$8,0))/2,0))),0),"")</f>
        <v/>
      </c>
      <c r="O16" s="11" t="str">
        <f>IF(H16="OK",IF(AND(E16="対象",EOMONTH(料率設定!$B$3,0)&gt;=料率設定!$B$11),IF(料率設定!$B$13="給与控除",MAX(0,ROUNDUP(ROUND(K16*料率設定!$B$10/2,6)-0.5,0)),IF(料率設定!$B$13="切捨て",ROUNDDOWN(ROUND(K16*料率設定!$B$10/2,6),0),ROUND(K16*料率設定!$B$10/2,0))),0),"")</f>
        <v/>
      </c>
      <c r="P16" s="11" t="str">
        <f>IF(H16="OK",IF(F16="対象",IF(料率設定!$B$13="給与控除",MAX(0,ROUNDUP(ROUND(M16*料率設定!$B$9/2,6)-0.5,0)),IF(料率設定!$B$13="切捨て",ROUNDDOWN(ROUND(M16*料率設定!$B$9/2,6),0),ROUND(M16*料率設定!$B$9/2,0))),0),"")</f>
        <v/>
      </c>
      <c r="Q16" s="15" t="str">
        <f t="shared" si="0"/>
        <v/>
      </c>
      <c r="R16" s="14" t="str">
        <f>IF(H16="OK",IF(F16="対象",M16*料率設定!$B$12,0),"")</f>
        <v/>
      </c>
      <c r="S16" s="14" t="str">
        <f>IF(H16="OK",IF(E16="対象",K16*(料率設定!$B$7+IF(I16="対象",料率設定!$B$8,0)+IF(EOMONTH(料率設定!$B$3,0)&gt;=料率設定!$B$11,料率設定!$B$10,0)),0)+IF(F16="対象",M16*料率設定!$B$9,0)-Q16+R16,"")</f>
        <v/>
      </c>
    </row>
    <row r="17" spans="1:19" ht="26" customHeight="1">
      <c r="A17" s="4"/>
      <c r="B17" s="4"/>
      <c r="C17" s="12"/>
      <c r="D17" s="13"/>
      <c r="E17" s="4" t="s">
        <v>107</v>
      </c>
      <c r="F17" s="4" t="s">
        <v>107</v>
      </c>
      <c r="G17" s="4" t="s">
        <v>108</v>
      </c>
      <c r="H17" s="11" t="str">
        <f>IF(COUNTA(A17:D17)=0,"",IF(料率設定!$B$15&lt;&gt;"設定OK","要確認：料率設定",IF(OR(A17="",B17="",COUNT(C17:D17)&lt;&gt;2),"要確認：入力不足",IF(OR(C17&lt;=0,C17&gt;EOMONTH(料率設定!$B$3,0),D17&lt;0,D17&lt;&gt;INT(D17)),"要確認：日付・金額",IF(COUNTIF($A$5:$A$104,A17)&gt;1,"要確認：ID重複",IF(OR(AND(E17&lt;&gt;"対象",E17&lt;&gt;"対象外"),AND(F17&lt;&gt;"対象",F17&lt;&gt;"対象外"),AND(G17&lt;&gt;"自動",G17&lt;&gt;"対象",G17&lt;&gt;"対象外")),"要確認：区分",IF(EOMONTH(料率設定!$B$3,0)&gt;=DATE(YEAR(C17)+70,MONTH(C17),DAY(C17))-1,"要確認：70歳以上","OK")))))))</f>
        <v/>
      </c>
      <c r="I17" s="11" t="str">
        <f>IF(H17="OK",IF(E17="対象外","対象外",IF(G17&lt;&gt;"自動",G17,IF(AND(EOMONTH(料率設定!$B$3,0)&gt;=DATE(YEAR(C17)+40,MONTH(C17),DAY(C17))-1,EOMONTH(料率設定!$B$3,0)&lt;DATE(YEAR(C17)+65,MONTH(C17),DAY(C17))-1),"対象","対象外"))),"")</f>
        <v/>
      </c>
      <c r="J17" s="11" t="str">
        <f>IF(H17="OK",VLOOKUP(D17,等級マスタ!$A$4:$E$53,2,TRUE),"")</f>
        <v/>
      </c>
      <c r="K17" s="11" t="str">
        <f>IF(H17="OK",VLOOKUP(D17,等級マスタ!$A$4:$E$53,3,TRUE),"")</f>
        <v/>
      </c>
      <c r="L17" s="11" t="str">
        <f>IF(H17="OK",VLOOKUP(D17,等級マスタ!$A$4:$E$53,4,TRUE),"")</f>
        <v/>
      </c>
      <c r="M17" s="11" t="str">
        <f>IF(H17="OK",VLOOKUP(D17,等級マスタ!$A$4:$E$53,5,TRUE),"")</f>
        <v/>
      </c>
      <c r="N17" s="11" t="str">
        <f>IF(H17="OK",IF(E17="対象",IF(料率設定!$B$13="給与控除",MAX(0,ROUNDUP(ROUND(K17*(料率設定!$B$7+IF(I17="対象",料率設定!$B$8,0))/2,6)-0.5,0)),IF(料率設定!$B$13="切捨て",ROUNDDOWN(ROUND(K17*(料率設定!$B$7+IF(I17="対象",料率設定!$B$8,0))/2,6),0),ROUND(K17*(料率設定!$B$7+IF(I17="対象",料率設定!$B$8,0))/2,0))),0),"")</f>
        <v/>
      </c>
      <c r="O17" s="11" t="str">
        <f>IF(H17="OK",IF(AND(E17="対象",EOMONTH(料率設定!$B$3,0)&gt;=料率設定!$B$11),IF(料率設定!$B$13="給与控除",MAX(0,ROUNDUP(ROUND(K17*料率設定!$B$10/2,6)-0.5,0)),IF(料率設定!$B$13="切捨て",ROUNDDOWN(ROUND(K17*料率設定!$B$10/2,6),0),ROUND(K17*料率設定!$B$10/2,0))),0),"")</f>
        <v/>
      </c>
      <c r="P17" s="11" t="str">
        <f>IF(H17="OK",IF(F17="対象",IF(料率設定!$B$13="給与控除",MAX(0,ROUNDUP(ROUND(M17*料率設定!$B$9/2,6)-0.5,0)),IF(料率設定!$B$13="切捨て",ROUNDDOWN(ROUND(M17*料率設定!$B$9/2,6),0),ROUND(M17*料率設定!$B$9/2,0))),0),"")</f>
        <v/>
      </c>
      <c r="Q17" s="15" t="str">
        <f t="shared" si="0"/>
        <v/>
      </c>
      <c r="R17" s="14" t="str">
        <f>IF(H17="OK",IF(F17="対象",M17*料率設定!$B$12,0),"")</f>
        <v/>
      </c>
      <c r="S17" s="14" t="str">
        <f>IF(H17="OK",IF(E17="対象",K17*(料率設定!$B$7+IF(I17="対象",料率設定!$B$8,0)+IF(EOMONTH(料率設定!$B$3,0)&gt;=料率設定!$B$11,料率設定!$B$10,0)),0)+IF(F17="対象",M17*料率設定!$B$9,0)-Q17+R17,"")</f>
        <v/>
      </c>
    </row>
    <row r="18" spans="1:19" ht="26" customHeight="1">
      <c r="A18" s="4"/>
      <c r="B18" s="4"/>
      <c r="C18" s="12"/>
      <c r="D18" s="13"/>
      <c r="E18" s="4" t="s">
        <v>107</v>
      </c>
      <c r="F18" s="4" t="s">
        <v>107</v>
      </c>
      <c r="G18" s="4" t="s">
        <v>108</v>
      </c>
      <c r="H18" s="11" t="str">
        <f>IF(COUNTA(A18:D18)=0,"",IF(料率設定!$B$15&lt;&gt;"設定OK","要確認：料率設定",IF(OR(A18="",B18="",COUNT(C18:D18)&lt;&gt;2),"要確認：入力不足",IF(OR(C18&lt;=0,C18&gt;EOMONTH(料率設定!$B$3,0),D18&lt;0,D18&lt;&gt;INT(D18)),"要確認：日付・金額",IF(COUNTIF($A$5:$A$104,A18)&gt;1,"要確認：ID重複",IF(OR(AND(E18&lt;&gt;"対象",E18&lt;&gt;"対象外"),AND(F18&lt;&gt;"対象",F18&lt;&gt;"対象外"),AND(G18&lt;&gt;"自動",G18&lt;&gt;"対象",G18&lt;&gt;"対象外")),"要確認：区分",IF(EOMONTH(料率設定!$B$3,0)&gt;=DATE(YEAR(C18)+70,MONTH(C18),DAY(C18))-1,"要確認：70歳以上","OK")))))))</f>
        <v/>
      </c>
      <c r="I18" s="11" t="str">
        <f>IF(H18="OK",IF(E18="対象外","対象外",IF(G18&lt;&gt;"自動",G18,IF(AND(EOMONTH(料率設定!$B$3,0)&gt;=DATE(YEAR(C18)+40,MONTH(C18),DAY(C18))-1,EOMONTH(料率設定!$B$3,0)&lt;DATE(YEAR(C18)+65,MONTH(C18),DAY(C18))-1),"対象","対象外"))),"")</f>
        <v/>
      </c>
      <c r="J18" s="11" t="str">
        <f>IF(H18="OK",VLOOKUP(D18,等級マスタ!$A$4:$E$53,2,TRUE),"")</f>
        <v/>
      </c>
      <c r="K18" s="11" t="str">
        <f>IF(H18="OK",VLOOKUP(D18,等級マスタ!$A$4:$E$53,3,TRUE),"")</f>
        <v/>
      </c>
      <c r="L18" s="11" t="str">
        <f>IF(H18="OK",VLOOKUP(D18,等級マスタ!$A$4:$E$53,4,TRUE),"")</f>
        <v/>
      </c>
      <c r="M18" s="11" t="str">
        <f>IF(H18="OK",VLOOKUP(D18,等級マスタ!$A$4:$E$53,5,TRUE),"")</f>
        <v/>
      </c>
      <c r="N18" s="11" t="str">
        <f>IF(H18="OK",IF(E18="対象",IF(料率設定!$B$13="給与控除",MAX(0,ROUNDUP(ROUND(K18*(料率設定!$B$7+IF(I18="対象",料率設定!$B$8,0))/2,6)-0.5,0)),IF(料率設定!$B$13="切捨て",ROUNDDOWN(ROUND(K18*(料率設定!$B$7+IF(I18="対象",料率設定!$B$8,0))/2,6),0),ROUND(K18*(料率設定!$B$7+IF(I18="対象",料率設定!$B$8,0))/2,0))),0),"")</f>
        <v/>
      </c>
      <c r="O18" s="11" t="str">
        <f>IF(H18="OK",IF(AND(E18="対象",EOMONTH(料率設定!$B$3,0)&gt;=料率設定!$B$11),IF(料率設定!$B$13="給与控除",MAX(0,ROUNDUP(ROUND(K18*料率設定!$B$10/2,6)-0.5,0)),IF(料率設定!$B$13="切捨て",ROUNDDOWN(ROUND(K18*料率設定!$B$10/2,6),0),ROUND(K18*料率設定!$B$10/2,0))),0),"")</f>
        <v/>
      </c>
      <c r="P18" s="11" t="str">
        <f>IF(H18="OK",IF(F18="対象",IF(料率設定!$B$13="給与控除",MAX(0,ROUNDUP(ROUND(M18*料率設定!$B$9/2,6)-0.5,0)),IF(料率設定!$B$13="切捨て",ROUNDDOWN(ROUND(M18*料率設定!$B$9/2,6),0),ROUND(M18*料率設定!$B$9/2,0))),0),"")</f>
        <v/>
      </c>
      <c r="Q18" s="15" t="str">
        <f t="shared" si="0"/>
        <v/>
      </c>
      <c r="R18" s="14" t="str">
        <f>IF(H18="OK",IF(F18="対象",M18*料率設定!$B$12,0),"")</f>
        <v/>
      </c>
      <c r="S18" s="14" t="str">
        <f>IF(H18="OK",IF(E18="対象",K18*(料率設定!$B$7+IF(I18="対象",料率設定!$B$8,0)+IF(EOMONTH(料率設定!$B$3,0)&gt;=料率設定!$B$11,料率設定!$B$10,0)),0)+IF(F18="対象",M18*料率設定!$B$9,0)-Q18+R18,"")</f>
        <v/>
      </c>
    </row>
    <row r="19" spans="1:19" ht="26" customHeight="1">
      <c r="A19" s="4"/>
      <c r="B19" s="4"/>
      <c r="C19" s="12"/>
      <c r="D19" s="13"/>
      <c r="E19" s="4" t="s">
        <v>107</v>
      </c>
      <c r="F19" s="4" t="s">
        <v>107</v>
      </c>
      <c r="G19" s="4" t="s">
        <v>108</v>
      </c>
      <c r="H19" s="11" t="str">
        <f>IF(COUNTA(A19:D19)=0,"",IF(料率設定!$B$15&lt;&gt;"設定OK","要確認：料率設定",IF(OR(A19="",B19="",COUNT(C19:D19)&lt;&gt;2),"要確認：入力不足",IF(OR(C19&lt;=0,C19&gt;EOMONTH(料率設定!$B$3,0),D19&lt;0,D19&lt;&gt;INT(D19)),"要確認：日付・金額",IF(COUNTIF($A$5:$A$104,A19)&gt;1,"要確認：ID重複",IF(OR(AND(E19&lt;&gt;"対象",E19&lt;&gt;"対象外"),AND(F19&lt;&gt;"対象",F19&lt;&gt;"対象外"),AND(G19&lt;&gt;"自動",G19&lt;&gt;"対象",G19&lt;&gt;"対象外")),"要確認：区分",IF(EOMONTH(料率設定!$B$3,0)&gt;=DATE(YEAR(C19)+70,MONTH(C19),DAY(C19))-1,"要確認：70歳以上","OK")))))))</f>
        <v/>
      </c>
      <c r="I19" s="11" t="str">
        <f>IF(H19="OK",IF(E19="対象外","対象外",IF(G19&lt;&gt;"自動",G19,IF(AND(EOMONTH(料率設定!$B$3,0)&gt;=DATE(YEAR(C19)+40,MONTH(C19),DAY(C19))-1,EOMONTH(料率設定!$B$3,0)&lt;DATE(YEAR(C19)+65,MONTH(C19),DAY(C19))-1),"対象","対象外"))),"")</f>
        <v/>
      </c>
      <c r="J19" s="11" t="str">
        <f>IF(H19="OK",VLOOKUP(D19,等級マスタ!$A$4:$E$53,2,TRUE),"")</f>
        <v/>
      </c>
      <c r="K19" s="11" t="str">
        <f>IF(H19="OK",VLOOKUP(D19,等級マスタ!$A$4:$E$53,3,TRUE),"")</f>
        <v/>
      </c>
      <c r="L19" s="11" t="str">
        <f>IF(H19="OK",VLOOKUP(D19,等級マスタ!$A$4:$E$53,4,TRUE),"")</f>
        <v/>
      </c>
      <c r="M19" s="11" t="str">
        <f>IF(H19="OK",VLOOKUP(D19,等級マスタ!$A$4:$E$53,5,TRUE),"")</f>
        <v/>
      </c>
      <c r="N19" s="11" t="str">
        <f>IF(H19="OK",IF(E19="対象",IF(料率設定!$B$13="給与控除",MAX(0,ROUNDUP(ROUND(K19*(料率設定!$B$7+IF(I19="対象",料率設定!$B$8,0))/2,6)-0.5,0)),IF(料率設定!$B$13="切捨て",ROUNDDOWN(ROUND(K19*(料率設定!$B$7+IF(I19="対象",料率設定!$B$8,0))/2,6),0),ROUND(K19*(料率設定!$B$7+IF(I19="対象",料率設定!$B$8,0))/2,0))),0),"")</f>
        <v/>
      </c>
      <c r="O19" s="11" t="str">
        <f>IF(H19="OK",IF(AND(E19="対象",EOMONTH(料率設定!$B$3,0)&gt;=料率設定!$B$11),IF(料率設定!$B$13="給与控除",MAX(0,ROUNDUP(ROUND(K19*料率設定!$B$10/2,6)-0.5,0)),IF(料率設定!$B$13="切捨て",ROUNDDOWN(ROUND(K19*料率設定!$B$10/2,6),0),ROUND(K19*料率設定!$B$10/2,0))),0),"")</f>
        <v/>
      </c>
      <c r="P19" s="11" t="str">
        <f>IF(H19="OK",IF(F19="対象",IF(料率設定!$B$13="給与控除",MAX(0,ROUNDUP(ROUND(M19*料率設定!$B$9/2,6)-0.5,0)),IF(料率設定!$B$13="切捨て",ROUNDDOWN(ROUND(M19*料率設定!$B$9/2,6),0),ROUND(M19*料率設定!$B$9/2,0))),0),"")</f>
        <v/>
      </c>
      <c r="Q19" s="15" t="str">
        <f t="shared" si="0"/>
        <v/>
      </c>
      <c r="R19" s="14" t="str">
        <f>IF(H19="OK",IF(F19="対象",M19*料率設定!$B$12,0),"")</f>
        <v/>
      </c>
      <c r="S19" s="14" t="str">
        <f>IF(H19="OK",IF(E19="対象",K19*(料率設定!$B$7+IF(I19="対象",料率設定!$B$8,0)+IF(EOMONTH(料率設定!$B$3,0)&gt;=料率設定!$B$11,料率設定!$B$10,0)),0)+IF(F19="対象",M19*料率設定!$B$9,0)-Q19+R19,"")</f>
        <v/>
      </c>
    </row>
    <row r="20" spans="1:19" ht="26" customHeight="1">
      <c r="A20" s="4"/>
      <c r="B20" s="4"/>
      <c r="C20" s="12"/>
      <c r="D20" s="13"/>
      <c r="E20" s="4" t="s">
        <v>107</v>
      </c>
      <c r="F20" s="4" t="s">
        <v>107</v>
      </c>
      <c r="G20" s="4" t="s">
        <v>108</v>
      </c>
      <c r="H20" s="11" t="str">
        <f>IF(COUNTA(A20:D20)=0,"",IF(料率設定!$B$15&lt;&gt;"設定OK","要確認：料率設定",IF(OR(A20="",B20="",COUNT(C20:D20)&lt;&gt;2),"要確認：入力不足",IF(OR(C20&lt;=0,C20&gt;EOMONTH(料率設定!$B$3,0),D20&lt;0,D20&lt;&gt;INT(D20)),"要確認：日付・金額",IF(COUNTIF($A$5:$A$104,A20)&gt;1,"要確認：ID重複",IF(OR(AND(E20&lt;&gt;"対象",E20&lt;&gt;"対象外"),AND(F20&lt;&gt;"対象",F20&lt;&gt;"対象外"),AND(G20&lt;&gt;"自動",G20&lt;&gt;"対象",G20&lt;&gt;"対象外")),"要確認：区分",IF(EOMONTH(料率設定!$B$3,0)&gt;=DATE(YEAR(C20)+70,MONTH(C20),DAY(C20))-1,"要確認：70歳以上","OK")))))))</f>
        <v/>
      </c>
      <c r="I20" s="11" t="str">
        <f>IF(H20="OK",IF(E20="対象外","対象外",IF(G20&lt;&gt;"自動",G20,IF(AND(EOMONTH(料率設定!$B$3,0)&gt;=DATE(YEAR(C20)+40,MONTH(C20),DAY(C20))-1,EOMONTH(料率設定!$B$3,0)&lt;DATE(YEAR(C20)+65,MONTH(C20),DAY(C20))-1),"対象","対象外"))),"")</f>
        <v/>
      </c>
      <c r="J20" s="11" t="str">
        <f>IF(H20="OK",VLOOKUP(D20,等級マスタ!$A$4:$E$53,2,TRUE),"")</f>
        <v/>
      </c>
      <c r="K20" s="11" t="str">
        <f>IF(H20="OK",VLOOKUP(D20,等級マスタ!$A$4:$E$53,3,TRUE),"")</f>
        <v/>
      </c>
      <c r="L20" s="11" t="str">
        <f>IF(H20="OK",VLOOKUP(D20,等級マスタ!$A$4:$E$53,4,TRUE),"")</f>
        <v/>
      </c>
      <c r="M20" s="11" t="str">
        <f>IF(H20="OK",VLOOKUP(D20,等級マスタ!$A$4:$E$53,5,TRUE),"")</f>
        <v/>
      </c>
      <c r="N20" s="11" t="str">
        <f>IF(H20="OK",IF(E20="対象",IF(料率設定!$B$13="給与控除",MAX(0,ROUNDUP(ROUND(K20*(料率設定!$B$7+IF(I20="対象",料率設定!$B$8,0))/2,6)-0.5,0)),IF(料率設定!$B$13="切捨て",ROUNDDOWN(ROUND(K20*(料率設定!$B$7+IF(I20="対象",料率設定!$B$8,0))/2,6),0),ROUND(K20*(料率設定!$B$7+IF(I20="対象",料率設定!$B$8,0))/2,0))),0),"")</f>
        <v/>
      </c>
      <c r="O20" s="11" t="str">
        <f>IF(H20="OK",IF(AND(E20="対象",EOMONTH(料率設定!$B$3,0)&gt;=料率設定!$B$11),IF(料率設定!$B$13="給与控除",MAX(0,ROUNDUP(ROUND(K20*料率設定!$B$10/2,6)-0.5,0)),IF(料率設定!$B$13="切捨て",ROUNDDOWN(ROUND(K20*料率設定!$B$10/2,6),0),ROUND(K20*料率設定!$B$10/2,0))),0),"")</f>
        <v/>
      </c>
      <c r="P20" s="11" t="str">
        <f>IF(H20="OK",IF(F20="対象",IF(料率設定!$B$13="給与控除",MAX(0,ROUNDUP(ROUND(M20*料率設定!$B$9/2,6)-0.5,0)),IF(料率設定!$B$13="切捨て",ROUNDDOWN(ROUND(M20*料率設定!$B$9/2,6),0),ROUND(M20*料率設定!$B$9/2,0))),0),"")</f>
        <v/>
      </c>
      <c r="Q20" s="15" t="str">
        <f t="shared" si="0"/>
        <v/>
      </c>
      <c r="R20" s="14" t="str">
        <f>IF(H20="OK",IF(F20="対象",M20*料率設定!$B$12,0),"")</f>
        <v/>
      </c>
      <c r="S20" s="14" t="str">
        <f>IF(H20="OK",IF(E20="対象",K20*(料率設定!$B$7+IF(I20="対象",料率設定!$B$8,0)+IF(EOMONTH(料率設定!$B$3,0)&gt;=料率設定!$B$11,料率設定!$B$10,0)),0)+IF(F20="対象",M20*料率設定!$B$9,0)-Q20+R20,"")</f>
        <v/>
      </c>
    </row>
    <row r="21" spans="1:19" ht="26" customHeight="1">
      <c r="A21" s="4"/>
      <c r="B21" s="4"/>
      <c r="C21" s="12"/>
      <c r="D21" s="13"/>
      <c r="E21" s="4" t="s">
        <v>107</v>
      </c>
      <c r="F21" s="4" t="s">
        <v>107</v>
      </c>
      <c r="G21" s="4" t="s">
        <v>108</v>
      </c>
      <c r="H21" s="11" t="str">
        <f>IF(COUNTA(A21:D21)=0,"",IF(料率設定!$B$15&lt;&gt;"設定OK","要確認：料率設定",IF(OR(A21="",B21="",COUNT(C21:D21)&lt;&gt;2),"要確認：入力不足",IF(OR(C21&lt;=0,C21&gt;EOMONTH(料率設定!$B$3,0),D21&lt;0,D21&lt;&gt;INT(D21)),"要確認：日付・金額",IF(COUNTIF($A$5:$A$104,A21)&gt;1,"要確認：ID重複",IF(OR(AND(E21&lt;&gt;"対象",E21&lt;&gt;"対象外"),AND(F21&lt;&gt;"対象",F21&lt;&gt;"対象外"),AND(G21&lt;&gt;"自動",G21&lt;&gt;"対象",G21&lt;&gt;"対象外")),"要確認：区分",IF(EOMONTH(料率設定!$B$3,0)&gt;=DATE(YEAR(C21)+70,MONTH(C21),DAY(C21))-1,"要確認：70歳以上","OK")))))))</f>
        <v/>
      </c>
      <c r="I21" s="11" t="str">
        <f>IF(H21="OK",IF(E21="対象外","対象外",IF(G21&lt;&gt;"自動",G21,IF(AND(EOMONTH(料率設定!$B$3,0)&gt;=DATE(YEAR(C21)+40,MONTH(C21),DAY(C21))-1,EOMONTH(料率設定!$B$3,0)&lt;DATE(YEAR(C21)+65,MONTH(C21),DAY(C21))-1),"対象","対象外"))),"")</f>
        <v/>
      </c>
      <c r="J21" s="11" t="str">
        <f>IF(H21="OK",VLOOKUP(D21,等級マスタ!$A$4:$E$53,2,TRUE),"")</f>
        <v/>
      </c>
      <c r="K21" s="11" t="str">
        <f>IF(H21="OK",VLOOKUP(D21,等級マスタ!$A$4:$E$53,3,TRUE),"")</f>
        <v/>
      </c>
      <c r="L21" s="11" t="str">
        <f>IF(H21="OK",VLOOKUP(D21,等級マスタ!$A$4:$E$53,4,TRUE),"")</f>
        <v/>
      </c>
      <c r="M21" s="11" t="str">
        <f>IF(H21="OK",VLOOKUP(D21,等級マスタ!$A$4:$E$53,5,TRUE),"")</f>
        <v/>
      </c>
      <c r="N21" s="11" t="str">
        <f>IF(H21="OK",IF(E21="対象",IF(料率設定!$B$13="給与控除",MAX(0,ROUNDUP(ROUND(K21*(料率設定!$B$7+IF(I21="対象",料率設定!$B$8,0))/2,6)-0.5,0)),IF(料率設定!$B$13="切捨て",ROUNDDOWN(ROUND(K21*(料率設定!$B$7+IF(I21="対象",料率設定!$B$8,0))/2,6),0),ROUND(K21*(料率設定!$B$7+IF(I21="対象",料率設定!$B$8,0))/2,0))),0),"")</f>
        <v/>
      </c>
      <c r="O21" s="11" t="str">
        <f>IF(H21="OK",IF(AND(E21="対象",EOMONTH(料率設定!$B$3,0)&gt;=料率設定!$B$11),IF(料率設定!$B$13="給与控除",MAX(0,ROUNDUP(ROUND(K21*料率設定!$B$10/2,6)-0.5,0)),IF(料率設定!$B$13="切捨て",ROUNDDOWN(ROUND(K21*料率設定!$B$10/2,6),0),ROUND(K21*料率設定!$B$10/2,0))),0),"")</f>
        <v/>
      </c>
      <c r="P21" s="11" t="str">
        <f>IF(H21="OK",IF(F21="対象",IF(料率設定!$B$13="給与控除",MAX(0,ROUNDUP(ROUND(M21*料率設定!$B$9/2,6)-0.5,0)),IF(料率設定!$B$13="切捨て",ROUNDDOWN(ROUND(M21*料率設定!$B$9/2,6),0),ROUND(M21*料率設定!$B$9/2,0))),0),"")</f>
        <v/>
      </c>
      <c r="Q21" s="15" t="str">
        <f t="shared" si="0"/>
        <v/>
      </c>
      <c r="R21" s="14" t="str">
        <f>IF(H21="OK",IF(F21="対象",M21*料率設定!$B$12,0),"")</f>
        <v/>
      </c>
      <c r="S21" s="14" t="str">
        <f>IF(H21="OK",IF(E21="対象",K21*(料率設定!$B$7+IF(I21="対象",料率設定!$B$8,0)+IF(EOMONTH(料率設定!$B$3,0)&gt;=料率設定!$B$11,料率設定!$B$10,0)),0)+IF(F21="対象",M21*料率設定!$B$9,0)-Q21+R21,"")</f>
        <v/>
      </c>
    </row>
    <row r="22" spans="1:19" ht="26" customHeight="1">
      <c r="A22" s="4"/>
      <c r="B22" s="4"/>
      <c r="C22" s="12"/>
      <c r="D22" s="13"/>
      <c r="E22" s="4" t="s">
        <v>107</v>
      </c>
      <c r="F22" s="4" t="s">
        <v>107</v>
      </c>
      <c r="G22" s="4" t="s">
        <v>108</v>
      </c>
      <c r="H22" s="11" t="str">
        <f>IF(COUNTA(A22:D22)=0,"",IF(料率設定!$B$15&lt;&gt;"設定OK","要確認：料率設定",IF(OR(A22="",B22="",COUNT(C22:D22)&lt;&gt;2),"要確認：入力不足",IF(OR(C22&lt;=0,C22&gt;EOMONTH(料率設定!$B$3,0),D22&lt;0,D22&lt;&gt;INT(D22)),"要確認：日付・金額",IF(COUNTIF($A$5:$A$104,A22)&gt;1,"要確認：ID重複",IF(OR(AND(E22&lt;&gt;"対象",E22&lt;&gt;"対象外"),AND(F22&lt;&gt;"対象",F22&lt;&gt;"対象外"),AND(G22&lt;&gt;"自動",G22&lt;&gt;"対象",G22&lt;&gt;"対象外")),"要確認：区分",IF(EOMONTH(料率設定!$B$3,0)&gt;=DATE(YEAR(C22)+70,MONTH(C22),DAY(C22))-1,"要確認：70歳以上","OK")))))))</f>
        <v/>
      </c>
      <c r="I22" s="11" t="str">
        <f>IF(H22="OK",IF(E22="対象外","対象外",IF(G22&lt;&gt;"自動",G22,IF(AND(EOMONTH(料率設定!$B$3,0)&gt;=DATE(YEAR(C22)+40,MONTH(C22),DAY(C22))-1,EOMONTH(料率設定!$B$3,0)&lt;DATE(YEAR(C22)+65,MONTH(C22),DAY(C22))-1),"対象","対象外"))),"")</f>
        <v/>
      </c>
      <c r="J22" s="11" t="str">
        <f>IF(H22="OK",VLOOKUP(D22,等級マスタ!$A$4:$E$53,2,TRUE),"")</f>
        <v/>
      </c>
      <c r="K22" s="11" t="str">
        <f>IF(H22="OK",VLOOKUP(D22,等級マスタ!$A$4:$E$53,3,TRUE),"")</f>
        <v/>
      </c>
      <c r="L22" s="11" t="str">
        <f>IF(H22="OK",VLOOKUP(D22,等級マスタ!$A$4:$E$53,4,TRUE),"")</f>
        <v/>
      </c>
      <c r="M22" s="11" t="str">
        <f>IF(H22="OK",VLOOKUP(D22,等級マスタ!$A$4:$E$53,5,TRUE),"")</f>
        <v/>
      </c>
      <c r="N22" s="11" t="str">
        <f>IF(H22="OK",IF(E22="対象",IF(料率設定!$B$13="給与控除",MAX(0,ROUNDUP(ROUND(K22*(料率設定!$B$7+IF(I22="対象",料率設定!$B$8,0))/2,6)-0.5,0)),IF(料率設定!$B$13="切捨て",ROUNDDOWN(ROUND(K22*(料率設定!$B$7+IF(I22="対象",料率設定!$B$8,0))/2,6),0),ROUND(K22*(料率設定!$B$7+IF(I22="対象",料率設定!$B$8,0))/2,0))),0),"")</f>
        <v/>
      </c>
      <c r="O22" s="11" t="str">
        <f>IF(H22="OK",IF(AND(E22="対象",EOMONTH(料率設定!$B$3,0)&gt;=料率設定!$B$11),IF(料率設定!$B$13="給与控除",MAX(0,ROUNDUP(ROUND(K22*料率設定!$B$10/2,6)-0.5,0)),IF(料率設定!$B$13="切捨て",ROUNDDOWN(ROUND(K22*料率設定!$B$10/2,6),0),ROUND(K22*料率設定!$B$10/2,0))),0),"")</f>
        <v/>
      </c>
      <c r="P22" s="11" t="str">
        <f>IF(H22="OK",IF(F22="対象",IF(料率設定!$B$13="給与控除",MAX(0,ROUNDUP(ROUND(M22*料率設定!$B$9/2,6)-0.5,0)),IF(料率設定!$B$13="切捨て",ROUNDDOWN(ROUND(M22*料率設定!$B$9/2,6),0),ROUND(M22*料率設定!$B$9/2,0))),0),"")</f>
        <v/>
      </c>
      <c r="Q22" s="15" t="str">
        <f t="shared" si="0"/>
        <v/>
      </c>
      <c r="R22" s="14" t="str">
        <f>IF(H22="OK",IF(F22="対象",M22*料率設定!$B$12,0),"")</f>
        <v/>
      </c>
      <c r="S22" s="14" t="str">
        <f>IF(H22="OK",IF(E22="対象",K22*(料率設定!$B$7+IF(I22="対象",料率設定!$B$8,0)+IF(EOMONTH(料率設定!$B$3,0)&gt;=料率設定!$B$11,料率設定!$B$10,0)),0)+IF(F22="対象",M22*料率設定!$B$9,0)-Q22+R22,"")</f>
        <v/>
      </c>
    </row>
    <row r="23" spans="1:19" ht="26" customHeight="1">
      <c r="A23" s="4"/>
      <c r="B23" s="4"/>
      <c r="C23" s="12"/>
      <c r="D23" s="13"/>
      <c r="E23" s="4" t="s">
        <v>107</v>
      </c>
      <c r="F23" s="4" t="s">
        <v>107</v>
      </c>
      <c r="G23" s="4" t="s">
        <v>108</v>
      </c>
      <c r="H23" s="11" t="str">
        <f>IF(COUNTA(A23:D23)=0,"",IF(料率設定!$B$15&lt;&gt;"設定OK","要確認：料率設定",IF(OR(A23="",B23="",COUNT(C23:D23)&lt;&gt;2),"要確認：入力不足",IF(OR(C23&lt;=0,C23&gt;EOMONTH(料率設定!$B$3,0),D23&lt;0,D23&lt;&gt;INT(D23)),"要確認：日付・金額",IF(COUNTIF($A$5:$A$104,A23)&gt;1,"要確認：ID重複",IF(OR(AND(E23&lt;&gt;"対象",E23&lt;&gt;"対象外"),AND(F23&lt;&gt;"対象",F23&lt;&gt;"対象外"),AND(G23&lt;&gt;"自動",G23&lt;&gt;"対象",G23&lt;&gt;"対象外")),"要確認：区分",IF(EOMONTH(料率設定!$B$3,0)&gt;=DATE(YEAR(C23)+70,MONTH(C23),DAY(C23))-1,"要確認：70歳以上","OK")))))))</f>
        <v/>
      </c>
      <c r="I23" s="11" t="str">
        <f>IF(H23="OK",IF(E23="対象外","対象外",IF(G23&lt;&gt;"自動",G23,IF(AND(EOMONTH(料率設定!$B$3,0)&gt;=DATE(YEAR(C23)+40,MONTH(C23),DAY(C23))-1,EOMONTH(料率設定!$B$3,0)&lt;DATE(YEAR(C23)+65,MONTH(C23),DAY(C23))-1),"対象","対象外"))),"")</f>
        <v/>
      </c>
      <c r="J23" s="11" t="str">
        <f>IF(H23="OK",VLOOKUP(D23,等級マスタ!$A$4:$E$53,2,TRUE),"")</f>
        <v/>
      </c>
      <c r="K23" s="11" t="str">
        <f>IF(H23="OK",VLOOKUP(D23,等級マスタ!$A$4:$E$53,3,TRUE),"")</f>
        <v/>
      </c>
      <c r="L23" s="11" t="str">
        <f>IF(H23="OK",VLOOKUP(D23,等級マスタ!$A$4:$E$53,4,TRUE),"")</f>
        <v/>
      </c>
      <c r="M23" s="11" t="str">
        <f>IF(H23="OK",VLOOKUP(D23,等級マスタ!$A$4:$E$53,5,TRUE),"")</f>
        <v/>
      </c>
      <c r="N23" s="11" t="str">
        <f>IF(H23="OK",IF(E23="対象",IF(料率設定!$B$13="給与控除",MAX(0,ROUNDUP(ROUND(K23*(料率設定!$B$7+IF(I23="対象",料率設定!$B$8,0))/2,6)-0.5,0)),IF(料率設定!$B$13="切捨て",ROUNDDOWN(ROUND(K23*(料率設定!$B$7+IF(I23="対象",料率設定!$B$8,0))/2,6),0),ROUND(K23*(料率設定!$B$7+IF(I23="対象",料率設定!$B$8,0))/2,0))),0),"")</f>
        <v/>
      </c>
      <c r="O23" s="11" t="str">
        <f>IF(H23="OK",IF(AND(E23="対象",EOMONTH(料率設定!$B$3,0)&gt;=料率設定!$B$11),IF(料率設定!$B$13="給与控除",MAX(0,ROUNDUP(ROUND(K23*料率設定!$B$10/2,6)-0.5,0)),IF(料率設定!$B$13="切捨て",ROUNDDOWN(ROUND(K23*料率設定!$B$10/2,6),0),ROUND(K23*料率設定!$B$10/2,0))),0),"")</f>
        <v/>
      </c>
      <c r="P23" s="11" t="str">
        <f>IF(H23="OK",IF(F23="対象",IF(料率設定!$B$13="給与控除",MAX(0,ROUNDUP(ROUND(M23*料率設定!$B$9/2,6)-0.5,0)),IF(料率設定!$B$13="切捨て",ROUNDDOWN(ROUND(M23*料率設定!$B$9/2,6),0),ROUND(M23*料率設定!$B$9/2,0))),0),"")</f>
        <v/>
      </c>
      <c r="Q23" s="15" t="str">
        <f t="shared" si="0"/>
        <v/>
      </c>
      <c r="R23" s="14" t="str">
        <f>IF(H23="OK",IF(F23="対象",M23*料率設定!$B$12,0),"")</f>
        <v/>
      </c>
      <c r="S23" s="14" t="str">
        <f>IF(H23="OK",IF(E23="対象",K23*(料率設定!$B$7+IF(I23="対象",料率設定!$B$8,0)+IF(EOMONTH(料率設定!$B$3,0)&gt;=料率設定!$B$11,料率設定!$B$10,0)),0)+IF(F23="対象",M23*料率設定!$B$9,0)-Q23+R23,"")</f>
        <v/>
      </c>
    </row>
    <row r="24" spans="1:19" ht="26" customHeight="1">
      <c r="A24" s="4"/>
      <c r="B24" s="4"/>
      <c r="C24" s="12"/>
      <c r="D24" s="13"/>
      <c r="E24" s="4" t="s">
        <v>107</v>
      </c>
      <c r="F24" s="4" t="s">
        <v>107</v>
      </c>
      <c r="G24" s="4" t="s">
        <v>108</v>
      </c>
      <c r="H24" s="11" t="str">
        <f>IF(COUNTA(A24:D24)=0,"",IF(料率設定!$B$15&lt;&gt;"設定OK","要確認：料率設定",IF(OR(A24="",B24="",COUNT(C24:D24)&lt;&gt;2),"要確認：入力不足",IF(OR(C24&lt;=0,C24&gt;EOMONTH(料率設定!$B$3,0),D24&lt;0,D24&lt;&gt;INT(D24)),"要確認：日付・金額",IF(COUNTIF($A$5:$A$104,A24)&gt;1,"要確認：ID重複",IF(OR(AND(E24&lt;&gt;"対象",E24&lt;&gt;"対象外"),AND(F24&lt;&gt;"対象",F24&lt;&gt;"対象外"),AND(G24&lt;&gt;"自動",G24&lt;&gt;"対象",G24&lt;&gt;"対象外")),"要確認：区分",IF(EOMONTH(料率設定!$B$3,0)&gt;=DATE(YEAR(C24)+70,MONTH(C24),DAY(C24))-1,"要確認：70歳以上","OK")))))))</f>
        <v/>
      </c>
      <c r="I24" s="11" t="str">
        <f>IF(H24="OK",IF(E24="対象外","対象外",IF(G24&lt;&gt;"自動",G24,IF(AND(EOMONTH(料率設定!$B$3,0)&gt;=DATE(YEAR(C24)+40,MONTH(C24),DAY(C24))-1,EOMONTH(料率設定!$B$3,0)&lt;DATE(YEAR(C24)+65,MONTH(C24),DAY(C24))-1),"対象","対象外"))),"")</f>
        <v/>
      </c>
      <c r="J24" s="11" t="str">
        <f>IF(H24="OK",VLOOKUP(D24,等級マスタ!$A$4:$E$53,2,TRUE),"")</f>
        <v/>
      </c>
      <c r="K24" s="11" t="str">
        <f>IF(H24="OK",VLOOKUP(D24,等級マスタ!$A$4:$E$53,3,TRUE),"")</f>
        <v/>
      </c>
      <c r="L24" s="11" t="str">
        <f>IF(H24="OK",VLOOKUP(D24,等級マスタ!$A$4:$E$53,4,TRUE),"")</f>
        <v/>
      </c>
      <c r="M24" s="11" t="str">
        <f>IF(H24="OK",VLOOKUP(D24,等級マスタ!$A$4:$E$53,5,TRUE),"")</f>
        <v/>
      </c>
      <c r="N24" s="11" t="str">
        <f>IF(H24="OK",IF(E24="対象",IF(料率設定!$B$13="給与控除",MAX(0,ROUNDUP(ROUND(K24*(料率設定!$B$7+IF(I24="対象",料率設定!$B$8,0))/2,6)-0.5,0)),IF(料率設定!$B$13="切捨て",ROUNDDOWN(ROUND(K24*(料率設定!$B$7+IF(I24="対象",料率設定!$B$8,0))/2,6),0),ROUND(K24*(料率設定!$B$7+IF(I24="対象",料率設定!$B$8,0))/2,0))),0),"")</f>
        <v/>
      </c>
      <c r="O24" s="11" t="str">
        <f>IF(H24="OK",IF(AND(E24="対象",EOMONTH(料率設定!$B$3,0)&gt;=料率設定!$B$11),IF(料率設定!$B$13="給与控除",MAX(0,ROUNDUP(ROUND(K24*料率設定!$B$10/2,6)-0.5,0)),IF(料率設定!$B$13="切捨て",ROUNDDOWN(ROUND(K24*料率設定!$B$10/2,6),0),ROUND(K24*料率設定!$B$10/2,0))),0),"")</f>
        <v/>
      </c>
      <c r="P24" s="11" t="str">
        <f>IF(H24="OK",IF(F24="対象",IF(料率設定!$B$13="給与控除",MAX(0,ROUNDUP(ROUND(M24*料率設定!$B$9/2,6)-0.5,0)),IF(料率設定!$B$13="切捨て",ROUNDDOWN(ROUND(M24*料率設定!$B$9/2,6),0),ROUND(M24*料率設定!$B$9/2,0))),0),"")</f>
        <v/>
      </c>
      <c r="Q24" s="15" t="str">
        <f t="shared" si="0"/>
        <v/>
      </c>
      <c r="R24" s="14" t="str">
        <f>IF(H24="OK",IF(F24="対象",M24*料率設定!$B$12,0),"")</f>
        <v/>
      </c>
      <c r="S24" s="14" t="str">
        <f>IF(H24="OK",IF(E24="対象",K24*(料率設定!$B$7+IF(I24="対象",料率設定!$B$8,0)+IF(EOMONTH(料率設定!$B$3,0)&gt;=料率設定!$B$11,料率設定!$B$10,0)),0)+IF(F24="対象",M24*料率設定!$B$9,0)-Q24+R24,"")</f>
        <v/>
      </c>
    </row>
    <row r="25" spans="1:19" ht="26" customHeight="1">
      <c r="A25" s="4"/>
      <c r="B25" s="4"/>
      <c r="C25" s="12"/>
      <c r="D25" s="13"/>
      <c r="E25" s="4" t="s">
        <v>107</v>
      </c>
      <c r="F25" s="4" t="s">
        <v>107</v>
      </c>
      <c r="G25" s="4" t="s">
        <v>108</v>
      </c>
      <c r="H25" s="11" t="str">
        <f>IF(COUNTA(A25:D25)=0,"",IF(料率設定!$B$15&lt;&gt;"設定OK","要確認：料率設定",IF(OR(A25="",B25="",COUNT(C25:D25)&lt;&gt;2),"要確認：入力不足",IF(OR(C25&lt;=0,C25&gt;EOMONTH(料率設定!$B$3,0),D25&lt;0,D25&lt;&gt;INT(D25)),"要確認：日付・金額",IF(COUNTIF($A$5:$A$104,A25)&gt;1,"要確認：ID重複",IF(OR(AND(E25&lt;&gt;"対象",E25&lt;&gt;"対象外"),AND(F25&lt;&gt;"対象",F25&lt;&gt;"対象外"),AND(G25&lt;&gt;"自動",G25&lt;&gt;"対象",G25&lt;&gt;"対象外")),"要確認：区分",IF(EOMONTH(料率設定!$B$3,0)&gt;=DATE(YEAR(C25)+70,MONTH(C25),DAY(C25))-1,"要確認：70歳以上","OK")))))))</f>
        <v/>
      </c>
      <c r="I25" s="11" t="str">
        <f>IF(H25="OK",IF(E25="対象外","対象外",IF(G25&lt;&gt;"自動",G25,IF(AND(EOMONTH(料率設定!$B$3,0)&gt;=DATE(YEAR(C25)+40,MONTH(C25),DAY(C25))-1,EOMONTH(料率設定!$B$3,0)&lt;DATE(YEAR(C25)+65,MONTH(C25),DAY(C25))-1),"対象","対象外"))),"")</f>
        <v/>
      </c>
      <c r="J25" s="11" t="str">
        <f>IF(H25="OK",VLOOKUP(D25,等級マスタ!$A$4:$E$53,2,TRUE),"")</f>
        <v/>
      </c>
      <c r="K25" s="11" t="str">
        <f>IF(H25="OK",VLOOKUP(D25,等級マスタ!$A$4:$E$53,3,TRUE),"")</f>
        <v/>
      </c>
      <c r="L25" s="11" t="str">
        <f>IF(H25="OK",VLOOKUP(D25,等級マスタ!$A$4:$E$53,4,TRUE),"")</f>
        <v/>
      </c>
      <c r="M25" s="11" t="str">
        <f>IF(H25="OK",VLOOKUP(D25,等級マスタ!$A$4:$E$53,5,TRUE),"")</f>
        <v/>
      </c>
      <c r="N25" s="11" t="str">
        <f>IF(H25="OK",IF(E25="対象",IF(料率設定!$B$13="給与控除",MAX(0,ROUNDUP(ROUND(K25*(料率設定!$B$7+IF(I25="対象",料率設定!$B$8,0))/2,6)-0.5,0)),IF(料率設定!$B$13="切捨て",ROUNDDOWN(ROUND(K25*(料率設定!$B$7+IF(I25="対象",料率設定!$B$8,0))/2,6),0),ROUND(K25*(料率設定!$B$7+IF(I25="対象",料率設定!$B$8,0))/2,0))),0),"")</f>
        <v/>
      </c>
      <c r="O25" s="11" t="str">
        <f>IF(H25="OK",IF(AND(E25="対象",EOMONTH(料率設定!$B$3,0)&gt;=料率設定!$B$11),IF(料率設定!$B$13="給与控除",MAX(0,ROUNDUP(ROUND(K25*料率設定!$B$10/2,6)-0.5,0)),IF(料率設定!$B$13="切捨て",ROUNDDOWN(ROUND(K25*料率設定!$B$10/2,6),0),ROUND(K25*料率設定!$B$10/2,0))),0),"")</f>
        <v/>
      </c>
      <c r="P25" s="11" t="str">
        <f>IF(H25="OK",IF(F25="対象",IF(料率設定!$B$13="給与控除",MAX(0,ROUNDUP(ROUND(M25*料率設定!$B$9/2,6)-0.5,0)),IF(料率設定!$B$13="切捨て",ROUNDDOWN(ROUND(M25*料率設定!$B$9/2,6),0),ROUND(M25*料率設定!$B$9/2,0))),0),"")</f>
        <v/>
      </c>
      <c r="Q25" s="15" t="str">
        <f t="shared" si="0"/>
        <v/>
      </c>
      <c r="R25" s="14" t="str">
        <f>IF(H25="OK",IF(F25="対象",M25*料率設定!$B$12,0),"")</f>
        <v/>
      </c>
      <c r="S25" s="14" t="str">
        <f>IF(H25="OK",IF(E25="対象",K25*(料率設定!$B$7+IF(I25="対象",料率設定!$B$8,0)+IF(EOMONTH(料率設定!$B$3,0)&gt;=料率設定!$B$11,料率設定!$B$10,0)),0)+IF(F25="対象",M25*料率設定!$B$9,0)-Q25+R25,"")</f>
        <v/>
      </c>
    </row>
    <row r="26" spans="1:19" ht="26" customHeight="1">
      <c r="A26" s="4"/>
      <c r="B26" s="4"/>
      <c r="C26" s="12"/>
      <c r="D26" s="13"/>
      <c r="E26" s="4" t="s">
        <v>107</v>
      </c>
      <c r="F26" s="4" t="s">
        <v>107</v>
      </c>
      <c r="G26" s="4" t="s">
        <v>108</v>
      </c>
      <c r="H26" s="11" t="str">
        <f>IF(COUNTA(A26:D26)=0,"",IF(料率設定!$B$15&lt;&gt;"設定OK","要確認：料率設定",IF(OR(A26="",B26="",COUNT(C26:D26)&lt;&gt;2),"要確認：入力不足",IF(OR(C26&lt;=0,C26&gt;EOMONTH(料率設定!$B$3,0),D26&lt;0,D26&lt;&gt;INT(D26)),"要確認：日付・金額",IF(COUNTIF($A$5:$A$104,A26)&gt;1,"要確認：ID重複",IF(OR(AND(E26&lt;&gt;"対象",E26&lt;&gt;"対象外"),AND(F26&lt;&gt;"対象",F26&lt;&gt;"対象外"),AND(G26&lt;&gt;"自動",G26&lt;&gt;"対象",G26&lt;&gt;"対象外")),"要確認：区分",IF(EOMONTH(料率設定!$B$3,0)&gt;=DATE(YEAR(C26)+70,MONTH(C26),DAY(C26))-1,"要確認：70歳以上","OK")))))))</f>
        <v/>
      </c>
      <c r="I26" s="11" t="str">
        <f>IF(H26="OK",IF(E26="対象外","対象外",IF(G26&lt;&gt;"自動",G26,IF(AND(EOMONTH(料率設定!$B$3,0)&gt;=DATE(YEAR(C26)+40,MONTH(C26),DAY(C26))-1,EOMONTH(料率設定!$B$3,0)&lt;DATE(YEAR(C26)+65,MONTH(C26),DAY(C26))-1),"対象","対象外"))),"")</f>
        <v/>
      </c>
      <c r="J26" s="11" t="str">
        <f>IF(H26="OK",VLOOKUP(D26,等級マスタ!$A$4:$E$53,2,TRUE),"")</f>
        <v/>
      </c>
      <c r="K26" s="11" t="str">
        <f>IF(H26="OK",VLOOKUP(D26,等級マスタ!$A$4:$E$53,3,TRUE),"")</f>
        <v/>
      </c>
      <c r="L26" s="11" t="str">
        <f>IF(H26="OK",VLOOKUP(D26,等級マスタ!$A$4:$E$53,4,TRUE),"")</f>
        <v/>
      </c>
      <c r="M26" s="11" t="str">
        <f>IF(H26="OK",VLOOKUP(D26,等級マスタ!$A$4:$E$53,5,TRUE),"")</f>
        <v/>
      </c>
      <c r="N26" s="11" t="str">
        <f>IF(H26="OK",IF(E26="対象",IF(料率設定!$B$13="給与控除",MAX(0,ROUNDUP(ROUND(K26*(料率設定!$B$7+IF(I26="対象",料率設定!$B$8,0))/2,6)-0.5,0)),IF(料率設定!$B$13="切捨て",ROUNDDOWN(ROUND(K26*(料率設定!$B$7+IF(I26="対象",料率設定!$B$8,0))/2,6),0),ROUND(K26*(料率設定!$B$7+IF(I26="対象",料率設定!$B$8,0))/2,0))),0),"")</f>
        <v/>
      </c>
      <c r="O26" s="11" t="str">
        <f>IF(H26="OK",IF(AND(E26="対象",EOMONTH(料率設定!$B$3,0)&gt;=料率設定!$B$11),IF(料率設定!$B$13="給与控除",MAX(0,ROUNDUP(ROUND(K26*料率設定!$B$10/2,6)-0.5,0)),IF(料率設定!$B$13="切捨て",ROUNDDOWN(ROUND(K26*料率設定!$B$10/2,6),0),ROUND(K26*料率設定!$B$10/2,0))),0),"")</f>
        <v/>
      </c>
      <c r="P26" s="11" t="str">
        <f>IF(H26="OK",IF(F26="対象",IF(料率設定!$B$13="給与控除",MAX(0,ROUNDUP(ROUND(M26*料率設定!$B$9/2,6)-0.5,0)),IF(料率設定!$B$13="切捨て",ROUNDDOWN(ROUND(M26*料率設定!$B$9/2,6),0),ROUND(M26*料率設定!$B$9/2,0))),0),"")</f>
        <v/>
      </c>
      <c r="Q26" s="15" t="str">
        <f t="shared" si="0"/>
        <v/>
      </c>
      <c r="R26" s="14" t="str">
        <f>IF(H26="OK",IF(F26="対象",M26*料率設定!$B$12,0),"")</f>
        <v/>
      </c>
      <c r="S26" s="14" t="str">
        <f>IF(H26="OK",IF(E26="対象",K26*(料率設定!$B$7+IF(I26="対象",料率設定!$B$8,0)+IF(EOMONTH(料率設定!$B$3,0)&gt;=料率設定!$B$11,料率設定!$B$10,0)),0)+IF(F26="対象",M26*料率設定!$B$9,0)-Q26+R26,"")</f>
        <v/>
      </c>
    </row>
    <row r="27" spans="1:19" ht="26" customHeight="1">
      <c r="A27" s="4"/>
      <c r="B27" s="4"/>
      <c r="C27" s="12"/>
      <c r="D27" s="13"/>
      <c r="E27" s="4" t="s">
        <v>107</v>
      </c>
      <c r="F27" s="4" t="s">
        <v>107</v>
      </c>
      <c r="G27" s="4" t="s">
        <v>108</v>
      </c>
      <c r="H27" s="11" t="str">
        <f>IF(COUNTA(A27:D27)=0,"",IF(料率設定!$B$15&lt;&gt;"設定OK","要確認：料率設定",IF(OR(A27="",B27="",COUNT(C27:D27)&lt;&gt;2),"要確認：入力不足",IF(OR(C27&lt;=0,C27&gt;EOMONTH(料率設定!$B$3,0),D27&lt;0,D27&lt;&gt;INT(D27)),"要確認：日付・金額",IF(COUNTIF($A$5:$A$104,A27)&gt;1,"要確認：ID重複",IF(OR(AND(E27&lt;&gt;"対象",E27&lt;&gt;"対象外"),AND(F27&lt;&gt;"対象",F27&lt;&gt;"対象外"),AND(G27&lt;&gt;"自動",G27&lt;&gt;"対象",G27&lt;&gt;"対象外")),"要確認：区分",IF(EOMONTH(料率設定!$B$3,0)&gt;=DATE(YEAR(C27)+70,MONTH(C27),DAY(C27))-1,"要確認：70歳以上","OK")))))))</f>
        <v/>
      </c>
      <c r="I27" s="11" t="str">
        <f>IF(H27="OK",IF(E27="対象外","対象外",IF(G27&lt;&gt;"自動",G27,IF(AND(EOMONTH(料率設定!$B$3,0)&gt;=DATE(YEAR(C27)+40,MONTH(C27),DAY(C27))-1,EOMONTH(料率設定!$B$3,0)&lt;DATE(YEAR(C27)+65,MONTH(C27),DAY(C27))-1),"対象","対象外"))),"")</f>
        <v/>
      </c>
      <c r="J27" s="11" t="str">
        <f>IF(H27="OK",VLOOKUP(D27,等級マスタ!$A$4:$E$53,2,TRUE),"")</f>
        <v/>
      </c>
      <c r="K27" s="11" t="str">
        <f>IF(H27="OK",VLOOKUP(D27,等級マスタ!$A$4:$E$53,3,TRUE),"")</f>
        <v/>
      </c>
      <c r="L27" s="11" t="str">
        <f>IF(H27="OK",VLOOKUP(D27,等級マスタ!$A$4:$E$53,4,TRUE),"")</f>
        <v/>
      </c>
      <c r="M27" s="11" t="str">
        <f>IF(H27="OK",VLOOKUP(D27,等級マスタ!$A$4:$E$53,5,TRUE),"")</f>
        <v/>
      </c>
      <c r="N27" s="11" t="str">
        <f>IF(H27="OK",IF(E27="対象",IF(料率設定!$B$13="給与控除",MAX(0,ROUNDUP(ROUND(K27*(料率設定!$B$7+IF(I27="対象",料率設定!$B$8,0))/2,6)-0.5,0)),IF(料率設定!$B$13="切捨て",ROUNDDOWN(ROUND(K27*(料率設定!$B$7+IF(I27="対象",料率設定!$B$8,0))/2,6),0),ROUND(K27*(料率設定!$B$7+IF(I27="対象",料率設定!$B$8,0))/2,0))),0),"")</f>
        <v/>
      </c>
      <c r="O27" s="11" t="str">
        <f>IF(H27="OK",IF(AND(E27="対象",EOMONTH(料率設定!$B$3,0)&gt;=料率設定!$B$11),IF(料率設定!$B$13="給与控除",MAX(0,ROUNDUP(ROUND(K27*料率設定!$B$10/2,6)-0.5,0)),IF(料率設定!$B$13="切捨て",ROUNDDOWN(ROUND(K27*料率設定!$B$10/2,6),0),ROUND(K27*料率設定!$B$10/2,0))),0),"")</f>
        <v/>
      </c>
      <c r="P27" s="11" t="str">
        <f>IF(H27="OK",IF(F27="対象",IF(料率設定!$B$13="給与控除",MAX(0,ROUNDUP(ROUND(M27*料率設定!$B$9/2,6)-0.5,0)),IF(料率設定!$B$13="切捨て",ROUNDDOWN(ROUND(M27*料率設定!$B$9/2,6),0),ROUND(M27*料率設定!$B$9/2,0))),0),"")</f>
        <v/>
      </c>
      <c r="Q27" s="15" t="str">
        <f t="shared" si="0"/>
        <v/>
      </c>
      <c r="R27" s="14" t="str">
        <f>IF(H27="OK",IF(F27="対象",M27*料率設定!$B$12,0),"")</f>
        <v/>
      </c>
      <c r="S27" s="14" t="str">
        <f>IF(H27="OK",IF(E27="対象",K27*(料率設定!$B$7+IF(I27="対象",料率設定!$B$8,0)+IF(EOMONTH(料率設定!$B$3,0)&gt;=料率設定!$B$11,料率設定!$B$10,0)),0)+IF(F27="対象",M27*料率設定!$B$9,0)-Q27+R27,"")</f>
        <v/>
      </c>
    </row>
    <row r="28" spans="1:19" ht="26" customHeight="1">
      <c r="A28" s="4"/>
      <c r="B28" s="4"/>
      <c r="C28" s="12"/>
      <c r="D28" s="13"/>
      <c r="E28" s="4" t="s">
        <v>107</v>
      </c>
      <c r="F28" s="4" t="s">
        <v>107</v>
      </c>
      <c r="G28" s="4" t="s">
        <v>108</v>
      </c>
      <c r="H28" s="11" t="str">
        <f>IF(COUNTA(A28:D28)=0,"",IF(料率設定!$B$15&lt;&gt;"設定OK","要確認：料率設定",IF(OR(A28="",B28="",COUNT(C28:D28)&lt;&gt;2),"要確認：入力不足",IF(OR(C28&lt;=0,C28&gt;EOMONTH(料率設定!$B$3,0),D28&lt;0,D28&lt;&gt;INT(D28)),"要確認：日付・金額",IF(COUNTIF($A$5:$A$104,A28)&gt;1,"要確認：ID重複",IF(OR(AND(E28&lt;&gt;"対象",E28&lt;&gt;"対象外"),AND(F28&lt;&gt;"対象",F28&lt;&gt;"対象外"),AND(G28&lt;&gt;"自動",G28&lt;&gt;"対象",G28&lt;&gt;"対象外")),"要確認：区分",IF(EOMONTH(料率設定!$B$3,0)&gt;=DATE(YEAR(C28)+70,MONTH(C28),DAY(C28))-1,"要確認：70歳以上","OK")))))))</f>
        <v/>
      </c>
      <c r="I28" s="11" t="str">
        <f>IF(H28="OK",IF(E28="対象外","対象外",IF(G28&lt;&gt;"自動",G28,IF(AND(EOMONTH(料率設定!$B$3,0)&gt;=DATE(YEAR(C28)+40,MONTH(C28),DAY(C28))-1,EOMONTH(料率設定!$B$3,0)&lt;DATE(YEAR(C28)+65,MONTH(C28),DAY(C28))-1),"対象","対象外"))),"")</f>
        <v/>
      </c>
      <c r="J28" s="11" t="str">
        <f>IF(H28="OK",VLOOKUP(D28,等級マスタ!$A$4:$E$53,2,TRUE),"")</f>
        <v/>
      </c>
      <c r="K28" s="11" t="str">
        <f>IF(H28="OK",VLOOKUP(D28,等級マスタ!$A$4:$E$53,3,TRUE),"")</f>
        <v/>
      </c>
      <c r="L28" s="11" t="str">
        <f>IF(H28="OK",VLOOKUP(D28,等級マスタ!$A$4:$E$53,4,TRUE),"")</f>
        <v/>
      </c>
      <c r="M28" s="11" t="str">
        <f>IF(H28="OK",VLOOKUP(D28,等級マスタ!$A$4:$E$53,5,TRUE),"")</f>
        <v/>
      </c>
      <c r="N28" s="11" t="str">
        <f>IF(H28="OK",IF(E28="対象",IF(料率設定!$B$13="給与控除",MAX(0,ROUNDUP(ROUND(K28*(料率設定!$B$7+IF(I28="対象",料率設定!$B$8,0))/2,6)-0.5,0)),IF(料率設定!$B$13="切捨て",ROUNDDOWN(ROUND(K28*(料率設定!$B$7+IF(I28="対象",料率設定!$B$8,0))/2,6),0),ROUND(K28*(料率設定!$B$7+IF(I28="対象",料率設定!$B$8,0))/2,0))),0),"")</f>
        <v/>
      </c>
      <c r="O28" s="11" t="str">
        <f>IF(H28="OK",IF(AND(E28="対象",EOMONTH(料率設定!$B$3,0)&gt;=料率設定!$B$11),IF(料率設定!$B$13="給与控除",MAX(0,ROUNDUP(ROUND(K28*料率設定!$B$10/2,6)-0.5,0)),IF(料率設定!$B$13="切捨て",ROUNDDOWN(ROUND(K28*料率設定!$B$10/2,6),0),ROUND(K28*料率設定!$B$10/2,0))),0),"")</f>
        <v/>
      </c>
      <c r="P28" s="11" t="str">
        <f>IF(H28="OK",IF(F28="対象",IF(料率設定!$B$13="給与控除",MAX(0,ROUNDUP(ROUND(M28*料率設定!$B$9/2,6)-0.5,0)),IF(料率設定!$B$13="切捨て",ROUNDDOWN(ROUND(M28*料率設定!$B$9/2,6),0),ROUND(M28*料率設定!$B$9/2,0))),0),"")</f>
        <v/>
      </c>
      <c r="Q28" s="15" t="str">
        <f t="shared" si="0"/>
        <v/>
      </c>
      <c r="R28" s="14" t="str">
        <f>IF(H28="OK",IF(F28="対象",M28*料率設定!$B$12,0),"")</f>
        <v/>
      </c>
      <c r="S28" s="14" t="str">
        <f>IF(H28="OK",IF(E28="対象",K28*(料率設定!$B$7+IF(I28="対象",料率設定!$B$8,0)+IF(EOMONTH(料率設定!$B$3,0)&gt;=料率設定!$B$11,料率設定!$B$10,0)),0)+IF(F28="対象",M28*料率設定!$B$9,0)-Q28+R28,"")</f>
        <v/>
      </c>
    </row>
    <row r="29" spans="1:19" ht="26" customHeight="1">
      <c r="A29" s="4"/>
      <c r="B29" s="4"/>
      <c r="C29" s="12"/>
      <c r="D29" s="13"/>
      <c r="E29" s="4" t="s">
        <v>107</v>
      </c>
      <c r="F29" s="4" t="s">
        <v>107</v>
      </c>
      <c r="G29" s="4" t="s">
        <v>108</v>
      </c>
      <c r="H29" s="11" t="str">
        <f>IF(COUNTA(A29:D29)=0,"",IF(料率設定!$B$15&lt;&gt;"設定OK","要確認：料率設定",IF(OR(A29="",B29="",COUNT(C29:D29)&lt;&gt;2),"要確認：入力不足",IF(OR(C29&lt;=0,C29&gt;EOMONTH(料率設定!$B$3,0),D29&lt;0,D29&lt;&gt;INT(D29)),"要確認：日付・金額",IF(COUNTIF($A$5:$A$104,A29)&gt;1,"要確認：ID重複",IF(OR(AND(E29&lt;&gt;"対象",E29&lt;&gt;"対象外"),AND(F29&lt;&gt;"対象",F29&lt;&gt;"対象外"),AND(G29&lt;&gt;"自動",G29&lt;&gt;"対象",G29&lt;&gt;"対象外")),"要確認：区分",IF(EOMONTH(料率設定!$B$3,0)&gt;=DATE(YEAR(C29)+70,MONTH(C29),DAY(C29))-1,"要確認：70歳以上","OK")))))))</f>
        <v/>
      </c>
      <c r="I29" s="11" t="str">
        <f>IF(H29="OK",IF(E29="対象外","対象外",IF(G29&lt;&gt;"自動",G29,IF(AND(EOMONTH(料率設定!$B$3,0)&gt;=DATE(YEAR(C29)+40,MONTH(C29),DAY(C29))-1,EOMONTH(料率設定!$B$3,0)&lt;DATE(YEAR(C29)+65,MONTH(C29),DAY(C29))-1),"対象","対象外"))),"")</f>
        <v/>
      </c>
      <c r="J29" s="11" t="str">
        <f>IF(H29="OK",VLOOKUP(D29,等級マスタ!$A$4:$E$53,2,TRUE),"")</f>
        <v/>
      </c>
      <c r="K29" s="11" t="str">
        <f>IF(H29="OK",VLOOKUP(D29,等級マスタ!$A$4:$E$53,3,TRUE),"")</f>
        <v/>
      </c>
      <c r="L29" s="11" t="str">
        <f>IF(H29="OK",VLOOKUP(D29,等級マスタ!$A$4:$E$53,4,TRUE),"")</f>
        <v/>
      </c>
      <c r="M29" s="11" t="str">
        <f>IF(H29="OK",VLOOKUP(D29,等級マスタ!$A$4:$E$53,5,TRUE),"")</f>
        <v/>
      </c>
      <c r="N29" s="11" t="str">
        <f>IF(H29="OK",IF(E29="対象",IF(料率設定!$B$13="給与控除",MAX(0,ROUNDUP(ROUND(K29*(料率設定!$B$7+IF(I29="対象",料率設定!$B$8,0))/2,6)-0.5,0)),IF(料率設定!$B$13="切捨て",ROUNDDOWN(ROUND(K29*(料率設定!$B$7+IF(I29="対象",料率設定!$B$8,0))/2,6),0),ROUND(K29*(料率設定!$B$7+IF(I29="対象",料率設定!$B$8,0))/2,0))),0),"")</f>
        <v/>
      </c>
      <c r="O29" s="11" t="str">
        <f>IF(H29="OK",IF(AND(E29="対象",EOMONTH(料率設定!$B$3,0)&gt;=料率設定!$B$11),IF(料率設定!$B$13="給与控除",MAX(0,ROUNDUP(ROUND(K29*料率設定!$B$10/2,6)-0.5,0)),IF(料率設定!$B$13="切捨て",ROUNDDOWN(ROUND(K29*料率設定!$B$10/2,6),0),ROUND(K29*料率設定!$B$10/2,0))),0),"")</f>
        <v/>
      </c>
      <c r="P29" s="11" t="str">
        <f>IF(H29="OK",IF(F29="対象",IF(料率設定!$B$13="給与控除",MAX(0,ROUNDUP(ROUND(M29*料率設定!$B$9/2,6)-0.5,0)),IF(料率設定!$B$13="切捨て",ROUNDDOWN(ROUND(M29*料率設定!$B$9/2,6),0),ROUND(M29*料率設定!$B$9/2,0))),0),"")</f>
        <v/>
      </c>
      <c r="Q29" s="15" t="str">
        <f t="shared" si="0"/>
        <v/>
      </c>
      <c r="R29" s="14" t="str">
        <f>IF(H29="OK",IF(F29="対象",M29*料率設定!$B$12,0),"")</f>
        <v/>
      </c>
      <c r="S29" s="14" t="str">
        <f>IF(H29="OK",IF(E29="対象",K29*(料率設定!$B$7+IF(I29="対象",料率設定!$B$8,0)+IF(EOMONTH(料率設定!$B$3,0)&gt;=料率設定!$B$11,料率設定!$B$10,0)),0)+IF(F29="対象",M29*料率設定!$B$9,0)-Q29+R29,"")</f>
        <v/>
      </c>
    </row>
    <row r="30" spans="1:19" ht="26" customHeight="1">
      <c r="A30" s="4"/>
      <c r="B30" s="4"/>
      <c r="C30" s="12"/>
      <c r="D30" s="13"/>
      <c r="E30" s="4" t="s">
        <v>107</v>
      </c>
      <c r="F30" s="4" t="s">
        <v>107</v>
      </c>
      <c r="G30" s="4" t="s">
        <v>108</v>
      </c>
      <c r="H30" s="11" t="str">
        <f>IF(COUNTA(A30:D30)=0,"",IF(料率設定!$B$15&lt;&gt;"設定OK","要確認：料率設定",IF(OR(A30="",B30="",COUNT(C30:D30)&lt;&gt;2),"要確認：入力不足",IF(OR(C30&lt;=0,C30&gt;EOMONTH(料率設定!$B$3,0),D30&lt;0,D30&lt;&gt;INT(D30)),"要確認：日付・金額",IF(COUNTIF($A$5:$A$104,A30)&gt;1,"要確認：ID重複",IF(OR(AND(E30&lt;&gt;"対象",E30&lt;&gt;"対象外"),AND(F30&lt;&gt;"対象",F30&lt;&gt;"対象外"),AND(G30&lt;&gt;"自動",G30&lt;&gt;"対象",G30&lt;&gt;"対象外")),"要確認：区分",IF(EOMONTH(料率設定!$B$3,0)&gt;=DATE(YEAR(C30)+70,MONTH(C30),DAY(C30))-1,"要確認：70歳以上","OK")))))))</f>
        <v/>
      </c>
      <c r="I30" s="11" t="str">
        <f>IF(H30="OK",IF(E30="対象外","対象外",IF(G30&lt;&gt;"自動",G30,IF(AND(EOMONTH(料率設定!$B$3,0)&gt;=DATE(YEAR(C30)+40,MONTH(C30),DAY(C30))-1,EOMONTH(料率設定!$B$3,0)&lt;DATE(YEAR(C30)+65,MONTH(C30),DAY(C30))-1),"対象","対象外"))),"")</f>
        <v/>
      </c>
      <c r="J30" s="11" t="str">
        <f>IF(H30="OK",VLOOKUP(D30,等級マスタ!$A$4:$E$53,2,TRUE),"")</f>
        <v/>
      </c>
      <c r="K30" s="11" t="str">
        <f>IF(H30="OK",VLOOKUP(D30,等級マスタ!$A$4:$E$53,3,TRUE),"")</f>
        <v/>
      </c>
      <c r="L30" s="11" t="str">
        <f>IF(H30="OK",VLOOKUP(D30,等級マスタ!$A$4:$E$53,4,TRUE),"")</f>
        <v/>
      </c>
      <c r="M30" s="11" t="str">
        <f>IF(H30="OK",VLOOKUP(D30,等級マスタ!$A$4:$E$53,5,TRUE),"")</f>
        <v/>
      </c>
      <c r="N30" s="11" t="str">
        <f>IF(H30="OK",IF(E30="対象",IF(料率設定!$B$13="給与控除",MAX(0,ROUNDUP(ROUND(K30*(料率設定!$B$7+IF(I30="対象",料率設定!$B$8,0))/2,6)-0.5,0)),IF(料率設定!$B$13="切捨て",ROUNDDOWN(ROUND(K30*(料率設定!$B$7+IF(I30="対象",料率設定!$B$8,0))/2,6),0),ROUND(K30*(料率設定!$B$7+IF(I30="対象",料率設定!$B$8,0))/2,0))),0),"")</f>
        <v/>
      </c>
      <c r="O30" s="11" t="str">
        <f>IF(H30="OK",IF(AND(E30="対象",EOMONTH(料率設定!$B$3,0)&gt;=料率設定!$B$11),IF(料率設定!$B$13="給与控除",MAX(0,ROUNDUP(ROUND(K30*料率設定!$B$10/2,6)-0.5,0)),IF(料率設定!$B$13="切捨て",ROUNDDOWN(ROUND(K30*料率設定!$B$10/2,6),0),ROUND(K30*料率設定!$B$10/2,0))),0),"")</f>
        <v/>
      </c>
      <c r="P30" s="11" t="str">
        <f>IF(H30="OK",IF(F30="対象",IF(料率設定!$B$13="給与控除",MAX(0,ROUNDUP(ROUND(M30*料率設定!$B$9/2,6)-0.5,0)),IF(料率設定!$B$13="切捨て",ROUNDDOWN(ROUND(M30*料率設定!$B$9/2,6),0),ROUND(M30*料率設定!$B$9/2,0))),0),"")</f>
        <v/>
      </c>
      <c r="Q30" s="15" t="str">
        <f t="shared" si="0"/>
        <v/>
      </c>
      <c r="R30" s="14" t="str">
        <f>IF(H30="OK",IF(F30="対象",M30*料率設定!$B$12,0),"")</f>
        <v/>
      </c>
      <c r="S30" s="14" t="str">
        <f>IF(H30="OK",IF(E30="対象",K30*(料率設定!$B$7+IF(I30="対象",料率設定!$B$8,0)+IF(EOMONTH(料率設定!$B$3,0)&gt;=料率設定!$B$11,料率設定!$B$10,0)),0)+IF(F30="対象",M30*料率設定!$B$9,0)-Q30+R30,"")</f>
        <v/>
      </c>
    </row>
    <row r="31" spans="1:19" ht="26" customHeight="1">
      <c r="A31" s="4"/>
      <c r="B31" s="4"/>
      <c r="C31" s="12"/>
      <c r="D31" s="13"/>
      <c r="E31" s="4" t="s">
        <v>107</v>
      </c>
      <c r="F31" s="4" t="s">
        <v>107</v>
      </c>
      <c r="G31" s="4" t="s">
        <v>108</v>
      </c>
      <c r="H31" s="11" t="str">
        <f>IF(COUNTA(A31:D31)=0,"",IF(料率設定!$B$15&lt;&gt;"設定OK","要確認：料率設定",IF(OR(A31="",B31="",COUNT(C31:D31)&lt;&gt;2),"要確認：入力不足",IF(OR(C31&lt;=0,C31&gt;EOMONTH(料率設定!$B$3,0),D31&lt;0,D31&lt;&gt;INT(D31)),"要確認：日付・金額",IF(COUNTIF($A$5:$A$104,A31)&gt;1,"要確認：ID重複",IF(OR(AND(E31&lt;&gt;"対象",E31&lt;&gt;"対象外"),AND(F31&lt;&gt;"対象",F31&lt;&gt;"対象外"),AND(G31&lt;&gt;"自動",G31&lt;&gt;"対象",G31&lt;&gt;"対象外")),"要確認：区分",IF(EOMONTH(料率設定!$B$3,0)&gt;=DATE(YEAR(C31)+70,MONTH(C31),DAY(C31))-1,"要確認：70歳以上","OK")))))))</f>
        <v/>
      </c>
      <c r="I31" s="11" t="str">
        <f>IF(H31="OK",IF(E31="対象外","対象外",IF(G31&lt;&gt;"自動",G31,IF(AND(EOMONTH(料率設定!$B$3,0)&gt;=DATE(YEAR(C31)+40,MONTH(C31),DAY(C31))-1,EOMONTH(料率設定!$B$3,0)&lt;DATE(YEAR(C31)+65,MONTH(C31),DAY(C31))-1),"対象","対象外"))),"")</f>
        <v/>
      </c>
      <c r="J31" s="11" t="str">
        <f>IF(H31="OK",VLOOKUP(D31,等級マスタ!$A$4:$E$53,2,TRUE),"")</f>
        <v/>
      </c>
      <c r="K31" s="11" t="str">
        <f>IF(H31="OK",VLOOKUP(D31,等級マスタ!$A$4:$E$53,3,TRUE),"")</f>
        <v/>
      </c>
      <c r="L31" s="11" t="str">
        <f>IF(H31="OK",VLOOKUP(D31,等級マスタ!$A$4:$E$53,4,TRUE),"")</f>
        <v/>
      </c>
      <c r="M31" s="11" t="str">
        <f>IF(H31="OK",VLOOKUP(D31,等級マスタ!$A$4:$E$53,5,TRUE),"")</f>
        <v/>
      </c>
      <c r="N31" s="11" t="str">
        <f>IF(H31="OK",IF(E31="対象",IF(料率設定!$B$13="給与控除",MAX(0,ROUNDUP(ROUND(K31*(料率設定!$B$7+IF(I31="対象",料率設定!$B$8,0))/2,6)-0.5,0)),IF(料率設定!$B$13="切捨て",ROUNDDOWN(ROUND(K31*(料率設定!$B$7+IF(I31="対象",料率設定!$B$8,0))/2,6),0),ROUND(K31*(料率設定!$B$7+IF(I31="対象",料率設定!$B$8,0))/2,0))),0),"")</f>
        <v/>
      </c>
      <c r="O31" s="11" t="str">
        <f>IF(H31="OK",IF(AND(E31="対象",EOMONTH(料率設定!$B$3,0)&gt;=料率設定!$B$11),IF(料率設定!$B$13="給与控除",MAX(0,ROUNDUP(ROUND(K31*料率設定!$B$10/2,6)-0.5,0)),IF(料率設定!$B$13="切捨て",ROUNDDOWN(ROUND(K31*料率設定!$B$10/2,6),0),ROUND(K31*料率設定!$B$10/2,0))),0),"")</f>
        <v/>
      </c>
      <c r="P31" s="11" t="str">
        <f>IF(H31="OK",IF(F31="対象",IF(料率設定!$B$13="給与控除",MAX(0,ROUNDUP(ROUND(M31*料率設定!$B$9/2,6)-0.5,0)),IF(料率設定!$B$13="切捨て",ROUNDDOWN(ROUND(M31*料率設定!$B$9/2,6),0),ROUND(M31*料率設定!$B$9/2,0))),0),"")</f>
        <v/>
      </c>
      <c r="Q31" s="15" t="str">
        <f t="shared" si="0"/>
        <v/>
      </c>
      <c r="R31" s="14" t="str">
        <f>IF(H31="OK",IF(F31="対象",M31*料率設定!$B$12,0),"")</f>
        <v/>
      </c>
      <c r="S31" s="14" t="str">
        <f>IF(H31="OK",IF(E31="対象",K31*(料率設定!$B$7+IF(I31="対象",料率設定!$B$8,0)+IF(EOMONTH(料率設定!$B$3,0)&gt;=料率設定!$B$11,料率設定!$B$10,0)),0)+IF(F31="対象",M31*料率設定!$B$9,0)-Q31+R31,"")</f>
        <v/>
      </c>
    </row>
    <row r="32" spans="1:19" ht="26" customHeight="1">
      <c r="A32" s="4"/>
      <c r="B32" s="4"/>
      <c r="C32" s="12"/>
      <c r="D32" s="13"/>
      <c r="E32" s="4" t="s">
        <v>107</v>
      </c>
      <c r="F32" s="4" t="s">
        <v>107</v>
      </c>
      <c r="G32" s="4" t="s">
        <v>108</v>
      </c>
      <c r="H32" s="11" t="str">
        <f>IF(COUNTA(A32:D32)=0,"",IF(料率設定!$B$15&lt;&gt;"設定OK","要確認：料率設定",IF(OR(A32="",B32="",COUNT(C32:D32)&lt;&gt;2),"要確認：入力不足",IF(OR(C32&lt;=0,C32&gt;EOMONTH(料率設定!$B$3,0),D32&lt;0,D32&lt;&gt;INT(D32)),"要確認：日付・金額",IF(COUNTIF($A$5:$A$104,A32)&gt;1,"要確認：ID重複",IF(OR(AND(E32&lt;&gt;"対象",E32&lt;&gt;"対象外"),AND(F32&lt;&gt;"対象",F32&lt;&gt;"対象外"),AND(G32&lt;&gt;"自動",G32&lt;&gt;"対象",G32&lt;&gt;"対象外")),"要確認：区分",IF(EOMONTH(料率設定!$B$3,0)&gt;=DATE(YEAR(C32)+70,MONTH(C32),DAY(C32))-1,"要確認：70歳以上","OK")))))))</f>
        <v/>
      </c>
      <c r="I32" s="11" t="str">
        <f>IF(H32="OK",IF(E32="対象外","対象外",IF(G32&lt;&gt;"自動",G32,IF(AND(EOMONTH(料率設定!$B$3,0)&gt;=DATE(YEAR(C32)+40,MONTH(C32),DAY(C32))-1,EOMONTH(料率設定!$B$3,0)&lt;DATE(YEAR(C32)+65,MONTH(C32),DAY(C32))-1),"対象","対象外"))),"")</f>
        <v/>
      </c>
      <c r="J32" s="11" t="str">
        <f>IF(H32="OK",VLOOKUP(D32,等級マスタ!$A$4:$E$53,2,TRUE),"")</f>
        <v/>
      </c>
      <c r="K32" s="11" t="str">
        <f>IF(H32="OK",VLOOKUP(D32,等級マスタ!$A$4:$E$53,3,TRUE),"")</f>
        <v/>
      </c>
      <c r="L32" s="11" t="str">
        <f>IF(H32="OK",VLOOKUP(D32,等級マスタ!$A$4:$E$53,4,TRUE),"")</f>
        <v/>
      </c>
      <c r="M32" s="11" t="str">
        <f>IF(H32="OK",VLOOKUP(D32,等級マスタ!$A$4:$E$53,5,TRUE),"")</f>
        <v/>
      </c>
      <c r="N32" s="11" t="str">
        <f>IF(H32="OK",IF(E32="対象",IF(料率設定!$B$13="給与控除",MAX(0,ROUNDUP(ROUND(K32*(料率設定!$B$7+IF(I32="対象",料率設定!$B$8,0))/2,6)-0.5,0)),IF(料率設定!$B$13="切捨て",ROUNDDOWN(ROUND(K32*(料率設定!$B$7+IF(I32="対象",料率設定!$B$8,0))/2,6),0),ROUND(K32*(料率設定!$B$7+IF(I32="対象",料率設定!$B$8,0))/2,0))),0),"")</f>
        <v/>
      </c>
      <c r="O32" s="11" t="str">
        <f>IF(H32="OK",IF(AND(E32="対象",EOMONTH(料率設定!$B$3,0)&gt;=料率設定!$B$11),IF(料率設定!$B$13="給与控除",MAX(0,ROUNDUP(ROUND(K32*料率設定!$B$10/2,6)-0.5,0)),IF(料率設定!$B$13="切捨て",ROUNDDOWN(ROUND(K32*料率設定!$B$10/2,6),0),ROUND(K32*料率設定!$B$10/2,0))),0),"")</f>
        <v/>
      </c>
      <c r="P32" s="11" t="str">
        <f>IF(H32="OK",IF(F32="対象",IF(料率設定!$B$13="給与控除",MAX(0,ROUNDUP(ROUND(M32*料率設定!$B$9/2,6)-0.5,0)),IF(料率設定!$B$13="切捨て",ROUNDDOWN(ROUND(M32*料率設定!$B$9/2,6),0),ROUND(M32*料率設定!$B$9/2,0))),0),"")</f>
        <v/>
      </c>
      <c r="Q32" s="15" t="str">
        <f t="shared" si="0"/>
        <v/>
      </c>
      <c r="R32" s="14" t="str">
        <f>IF(H32="OK",IF(F32="対象",M32*料率設定!$B$12,0),"")</f>
        <v/>
      </c>
      <c r="S32" s="14" t="str">
        <f>IF(H32="OK",IF(E32="対象",K32*(料率設定!$B$7+IF(I32="対象",料率設定!$B$8,0)+IF(EOMONTH(料率設定!$B$3,0)&gt;=料率設定!$B$11,料率設定!$B$10,0)),0)+IF(F32="対象",M32*料率設定!$B$9,0)-Q32+R32,"")</f>
        <v/>
      </c>
    </row>
    <row r="33" spans="1:19" ht="26" customHeight="1">
      <c r="A33" s="4"/>
      <c r="B33" s="4"/>
      <c r="C33" s="12"/>
      <c r="D33" s="13"/>
      <c r="E33" s="4" t="s">
        <v>107</v>
      </c>
      <c r="F33" s="4" t="s">
        <v>107</v>
      </c>
      <c r="G33" s="4" t="s">
        <v>108</v>
      </c>
      <c r="H33" s="11" t="str">
        <f>IF(COUNTA(A33:D33)=0,"",IF(料率設定!$B$15&lt;&gt;"設定OK","要確認：料率設定",IF(OR(A33="",B33="",COUNT(C33:D33)&lt;&gt;2),"要確認：入力不足",IF(OR(C33&lt;=0,C33&gt;EOMONTH(料率設定!$B$3,0),D33&lt;0,D33&lt;&gt;INT(D33)),"要確認：日付・金額",IF(COUNTIF($A$5:$A$104,A33)&gt;1,"要確認：ID重複",IF(OR(AND(E33&lt;&gt;"対象",E33&lt;&gt;"対象外"),AND(F33&lt;&gt;"対象",F33&lt;&gt;"対象外"),AND(G33&lt;&gt;"自動",G33&lt;&gt;"対象",G33&lt;&gt;"対象外")),"要確認：区分",IF(EOMONTH(料率設定!$B$3,0)&gt;=DATE(YEAR(C33)+70,MONTH(C33),DAY(C33))-1,"要確認：70歳以上","OK")))))))</f>
        <v/>
      </c>
      <c r="I33" s="11" t="str">
        <f>IF(H33="OK",IF(E33="対象外","対象外",IF(G33&lt;&gt;"自動",G33,IF(AND(EOMONTH(料率設定!$B$3,0)&gt;=DATE(YEAR(C33)+40,MONTH(C33),DAY(C33))-1,EOMONTH(料率設定!$B$3,0)&lt;DATE(YEAR(C33)+65,MONTH(C33),DAY(C33))-1),"対象","対象外"))),"")</f>
        <v/>
      </c>
      <c r="J33" s="11" t="str">
        <f>IF(H33="OK",VLOOKUP(D33,等級マスタ!$A$4:$E$53,2,TRUE),"")</f>
        <v/>
      </c>
      <c r="K33" s="11" t="str">
        <f>IF(H33="OK",VLOOKUP(D33,等級マスタ!$A$4:$E$53,3,TRUE),"")</f>
        <v/>
      </c>
      <c r="L33" s="11" t="str">
        <f>IF(H33="OK",VLOOKUP(D33,等級マスタ!$A$4:$E$53,4,TRUE),"")</f>
        <v/>
      </c>
      <c r="M33" s="11" t="str">
        <f>IF(H33="OK",VLOOKUP(D33,等級マスタ!$A$4:$E$53,5,TRUE),"")</f>
        <v/>
      </c>
      <c r="N33" s="11" t="str">
        <f>IF(H33="OK",IF(E33="対象",IF(料率設定!$B$13="給与控除",MAX(0,ROUNDUP(ROUND(K33*(料率設定!$B$7+IF(I33="対象",料率設定!$B$8,0))/2,6)-0.5,0)),IF(料率設定!$B$13="切捨て",ROUNDDOWN(ROUND(K33*(料率設定!$B$7+IF(I33="対象",料率設定!$B$8,0))/2,6),0),ROUND(K33*(料率設定!$B$7+IF(I33="対象",料率設定!$B$8,0))/2,0))),0),"")</f>
        <v/>
      </c>
      <c r="O33" s="11" t="str">
        <f>IF(H33="OK",IF(AND(E33="対象",EOMONTH(料率設定!$B$3,0)&gt;=料率設定!$B$11),IF(料率設定!$B$13="給与控除",MAX(0,ROUNDUP(ROUND(K33*料率設定!$B$10/2,6)-0.5,0)),IF(料率設定!$B$13="切捨て",ROUNDDOWN(ROUND(K33*料率設定!$B$10/2,6),0),ROUND(K33*料率設定!$B$10/2,0))),0),"")</f>
        <v/>
      </c>
      <c r="P33" s="11" t="str">
        <f>IF(H33="OK",IF(F33="対象",IF(料率設定!$B$13="給与控除",MAX(0,ROUNDUP(ROUND(M33*料率設定!$B$9/2,6)-0.5,0)),IF(料率設定!$B$13="切捨て",ROUNDDOWN(ROUND(M33*料率設定!$B$9/2,6),0),ROUND(M33*料率設定!$B$9/2,0))),0),"")</f>
        <v/>
      </c>
      <c r="Q33" s="15" t="str">
        <f t="shared" si="0"/>
        <v/>
      </c>
      <c r="R33" s="14" t="str">
        <f>IF(H33="OK",IF(F33="対象",M33*料率設定!$B$12,0),"")</f>
        <v/>
      </c>
      <c r="S33" s="14" t="str">
        <f>IF(H33="OK",IF(E33="対象",K33*(料率設定!$B$7+IF(I33="対象",料率設定!$B$8,0)+IF(EOMONTH(料率設定!$B$3,0)&gt;=料率設定!$B$11,料率設定!$B$10,0)),0)+IF(F33="対象",M33*料率設定!$B$9,0)-Q33+R33,"")</f>
        <v/>
      </c>
    </row>
    <row r="34" spans="1:19" ht="26" customHeight="1">
      <c r="A34" s="4"/>
      <c r="B34" s="4"/>
      <c r="C34" s="12"/>
      <c r="D34" s="13"/>
      <c r="E34" s="4" t="s">
        <v>107</v>
      </c>
      <c r="F34" s="4" t="s">
        <v>107</v>
      </c>
      <c r="G34" s="4" t="s">
        <v>108</v>
      </c>
      <c r="H34" s="11" t="str">
        <f>IF(COUNTA(A34:D34)=0,"",IF(料率設定!$B$15&lt;&gt;"設定OK","要確認：料率設定",IF(OR(A34="",B34="",COUNT(C34:D34)&lt;&gt;2),"要確認：入力不足",IF(OR(C34&lt;=0,C34&gt;EOMONTH(料率設定!$B$3,0),D34&lt;0,D34&lt;&gt;INT(D34)),"要確認：日付・金額",IF(COUNTIF($A$5:$A$104,A34)&gt;1,"要確認：ID重複",IF(OR(AND(E34&lt;&gt;"対象",E34&lt;&gt;"対象外"),AND(F34&lt;&gt;"対象",F34&lt;&gt;"対象外"),AND(G34&lt;&gt;"自動",G34&lt;&gt;"対象",G34&lt;&gt;"対象外")),"要確認：区分",IF(EOMONTH(料率設定!$B$3,0)&gt;=DATE(YEAR(C34)+70,MONTH(C34),DAY(C34))-1,"要確認：70歳以上","OK")))))))</f>
        <v/>
      </c>
      <c r="I34" s="11" t="str">
        <f>IF(H34="OK",IF(E34="対象外","対象外",IF(G34&lt;&gt;"自動",G34,IF(AND(EOMONTH(料率設定!$B$3,0)&gt;=DATE(YEAR(C34)+40,MONTH(C34),DAY(C34))-1,EOMONTH(料率設定!$B$3,0)&lt;DATE(YEAR(C34)+65,MONTH(C34),DAY(C34))-1),"対象","対象外"))),"")</f>
        <v/>
      </c>
      <c r="J34" s="11" t="str">
        <f>IF(H34="OK",VLOOKUP(D34,等級マスタ!$A$4:$E$53,2,TRUE),"")</f>
        <v/>
      </c>
      <c r="K34" s="11" t="str">
        <f>IF(H34="OK",VLOOKUP(D34,等級マスタ!$A$4:$E$53,3,TRUE),"")</f>
        <v/>
      </c>
      <c r="L34" s="11" t="str">
        <f>IF(H34="OK",VLOOKUP(D34,等級マスタ!$A$4:$E$53,4,TRUE),"")</f>
        <v/>
      </c>
      <c r="M34" s="11" t="str">
        <f>IF(H34="OK",VLOOKUP(D34,等級マスタ!$A$4:$E$53,5,TRUE),"")</f>
        <v/>
      </c>
      <c r="N34" s="11" t="str">
        <f>IF(H34="OK",IF(E34="対象",IF(料率設定!$B$13="給与控除",MAX(0,ROUNDUP(ROUND(K34*(料率設定!$B$7+IF(I34="対象",料率設定!$B$8,0))/2,6)-0.5,0)),IF(料率設定!$B$13="切捨て",ROUNDDOWN(ROUND(K34*(料率設定!$B$7+IF(I34="対象",料率設定!$B$8,0))/2,6),0),ROUND(K34*(料率設定!$B$7+IF(I34="対象",料率設定!$B$8,0))/2,0))),0),"")</f>
        <v/>
      </c>
      <c r="O34" s="11" t="str">
        <f>IF(H34="OK",IF(AND(E34="対象",EOMONTH(料率設定!$B$3,0)&gt;=料率設定!$B$11),IF(料率設定!$B$13="給与控除",MAX(0,ROUNDUP(ROUND(K34*料率設定!$B$10/2,6)-0.5,0)),IF(料率設定!$B$13="切捨て",ROUNDDOWN(ROUND(K34*料率設定!$B$10/2,6),0),ROUND(K34*料率設定!$B$10/2,0))),0),"")</f>
        <v/>
      </c>
      <c r="P34" s="11" t="str">
        <f>IF(H34="OK",IF(F34="対象",IF(料率設定!$B$13="給与控除",MAX(0,ROUNDUP(ROUND(M34*料率設定!$B$9/2,6)-0.5,0)),IF(料率設定!$B$13="切捨て",ROUNDDOWN(ROUND(M34*料率設定!$B$9/2,6),0),ROUND(M34*料率設定!$B$9/2,0))),0),"")</f>
        <v/>
      </c>
      <c r="Q34" s="15" t="str">
        <f t="shared" si="0"/>
        <v/>
      </c>
      <c r="R34" s="14" t="str">
        <f>IF(H34="OK",IF(F34="対象",M34*料率設定!$B$12,0),"")</f>
        <v/>
      </c>
      <c r="S34" s="14" t="str">
        <f>IF(H34="OK",IF(E34="対象",K34*(料率設定!$B$7+IF(I34="対象",料率設定!$B$8,0)+IF(EOMONTH(料率設定!$B$3,0)&gt;=料率設定!$B$11,料率設定!$B$10,0)),0)+IF(F34="対象",M34*料率設定!$B$9,0)-Q34+R34,"")</f>
        <v/>
      </c>
    </row>
    <row r="35" spans="1:19" ht="26" customHeight="1">
      <c r="A35" s="4"/>
      <c r="B35" s="4"/>
      <c r="C35" s="12"/>
      <c r="D35" s="13"/>
      <c r="E35" s="4" t="s">
        <v>107</v>
      </c>
      <c r="F35" s="4" t="s">
        <v>107</v>
      </c>
      <c r="G35" s="4" t="s">
        <v>108</v>
      </c>
      <c r="H35" s="11" t="str">
        <f>IF(COUNTA(A35:D35)=0,"",IF(料率設定!$B$15&lt;&gt;"設定OK","要確認：料率設定",IF(OR(A35="",B35="",COUNT(C35:D35)&lt;&gt;2),"要確認：入力不足",IF(OR(C35&lt;=0,C35&gt;EOMONTH(料率設定!$B$3,0),D35&lt;0,D35&lt;&gt;INT(D35)),"要確認：日付・金額",IF(COUNTIF($A$5:$A$104,A35)&gt;1,"要確認：ID重複",IF(OR(AND(E35&lt;&gt;"対象",E35&lt;&gt;"対象外"),AND(F35&lt;&gt;"対象",F35&lt;&gt;"対象外"),AND(G35&lt;&gt;"自動",G35&lt;&gt;"対象",G35&lt;&gt;"対象外")),"要確認：区分",IF(EOMONTH(料率設定!$B$3,0)&gt;=DATE(YEAR(C35)+70,MONTH(C35),DAY(C35))-1,"要確認：70歳以上","OK")))))))</f>
        <v/>
      </c>
      <c r="I35" s="11" t="str">
        <f>IF(H35="OK",IF(E35="対象外","対象外",IF(G35&lt;&gt;"自動",G35,IF(AND(EOMONTH(料率設定!$B$3,0)&gt;=DATE(YEAR(C35)+40,MONTH(C35),DAY(C35))-1,EOMONTH(料率設定!$B$3,0)&lt;DATE(YEAR(C35)+65,MONTH(C35),DAY(C35))-1),"対象","対象外"))),"")</f>
        <v/>
      </c>
      <c r="J35" s="11" t="str">
        <f>IF(H35="OK",VLOOKUP(D35,等級マスタ!$A$4:$E$53,2,TRUE),"")</f>
        <v/>
      </c>
      <c r="K35" s="11" t="str">
        <f>IF(H35="OK",VLOOKUP(D35,等級マスタ!$A$4:$E$53,3,TRUE),"")</f>
        <v/>
      </c>
      <c r="L35" s="11" t="str">
        <f>IF(H35="OK",VLOOKUP(D35,等級マスタ!$A$4:$E$53,4,TRUE),"")</f>
        <v/>
      </c>
      <c r="M35" s="11" t="str">
        <f>IF(H35="OK",VLOOKUP(D35,等級マスタ!$A$4:$E$53,5,TRUE),"")</f>
        <v/>
      </c>
      <c r="N35" s="11" t="str">
        <f>IF(H35="OK",IF(E35="対象",IF(料率設定!$B$13="給与控除",MAX(0,ROUNDUP(ROUND(K35*(料率設定!$B$7+IF(I35="対象",料率設定!$B$8,0))/2,6)-0.5,0)),IF(料率設定!$B$13="切捨て",ROUNDDOWN(ROUND(K35*(料率設定!$B$7+IF(I35="対象",料率設定!$B$8,0))/2,6),0),ROUND(K35*(料率設定!$B$7+IF(I35="対象",料率設定!$B$8,0))/2,0))),0),"")</f>
        <v/>
      </c>
      <c r="O35" s="11" t="str">
        <f>IF(H35="OK",IF(AND(E35="対象",EOMONTH(料率設定!$B$3,0)&gt;=料率設定!$B$11),IF(料率設定!$B$13="給与控除",MAX(0,ROUNDUP(ROUND(K35*料率設定!$B$10/2,6)-0.5,0)),IF(料率設定!$B$13="切捨て",ROUNDDOWN(ROUND(K35*料率設定!$B$10/2,6),0),ROUND(K35*料率設定!$B$10/2,0))),0),"")</f>
        <v/>
      </c>
      <c r="P35" s="11" t="str">
        <f>IF(H35="OK",IF(F35="対象",IF(料率設定!$B$13="給与控除",MAX(0,ROUNDUP(ROUND(M35*料率設定!$B$9/2,6)-0.5,0)),IF(料率設定!$B$13="切捨て",ROUNDDOWN(ROUND(M35*料率設定!$B$9/2,6),0),ROUND(M35*料率設定!$B$9/2,0))),0),"")</f>
        <v/>
      </c>
      <c r="Q35" s="15" t="str">
        <f t="shared" si="0"/>
        <v/>
      </c>
      <c r="R35" s="14" t="str">
        <f>IF(H35="OK",IF(F35="対象",M35*料率設定!$B$12,0),"")</f>
        <v/>
      </c>
      <c r="S35" s="14" t="str">
        <f>IF(H35="OK",IF(E35="対象",K35*(料率設定!$B$7+IF(I35="対象",料率設定!$B$8,0)+IF(EOMONTH(料率設定!$B$3,0)&gt;=料率設定!$B$11,料率設定!$B$10,0)),0)+IF(F35="対象",M35*料率設定!$B$9,0)-Q35+R35,"")</f>
        <v/>
      </c>
    </row>
    <row r="36" spans="1:19" ht="26" customHeight="1">
      <c r="A36" s="4"/>
      <c r="B36" s="4"/>
      <c r="C36" s="12"/>
      <c r="D36" s="13"/>
      <c r="E36" s="4" t="s">
        <v>107</v>
      </c>
      <c r="F36" s="4" t="s">
        <v>107</v>
      </c>
      <c r="G36" s="4" t="s">
        <v>108</v>
      </c>
      <c r="H36" s="11" t="str">
        <f>IF(COUNTA(A36:D36)=0,"",IF(料率設定!$B$15&lt;&gt;"設定OK","要確認：料率設定",IF(OR(A36="",B36="",COUNT(C36:D36)&lt;&gt;2),"要確認：入力不足",IF(OR(C36&lt;=0,C36&gt;EOMONTH(料率設定!$B$3,0),D36&lt;0,D36&lt;&gt;INT(D36)),"要確認：日付・金額",IF(COUNTIF($A$5:$A$104,A36)&gt;1,"要確認：ID重複",IF(OR(AND(E36&lt;&gt;"対象",E36&lt;&gt;"対象外"),AND(F36&lt;&gt;"対象",F36&lt;&gt;"対象外"),AND(G36&lt;&gt;"自動",G36&lt;&gt;"対象",G36&lt;&gt;"対象外")),"要確認：区分",IF(EOMONTH(料率設定!$B$3,0)&gt;=DATE(YEAR(C36)+70,MONTH(C36),DAY(C36))-1,"要確認：70歳以上","OK")))))))</f>
        <v/>
      </c>
      <c r="I36" s="11" t="str">
        <f>IF(H36="OK",IF(E36="対象外","対象外",IF(G36&lt;&gt;"自動",G36,IF(AND(EOMONTH(料率設定!$B$3,0)&gt;=DATE(YEAR(C36)+40,MONTH(C36),DAY(C36))-1,EOMONTH(料率設定!$B$3,0)&lt;DATE(YEAR(C36)+65,MONTH(C36),DAY(C36))-1),"対象","対象外"))),"")</f>
        <v/>
      </c>
      <c r="J36" s="11" t="str">
        <f>IF(H36="OK",VLOOKUP(D36,等級マスタ!$A$4:$E$53,2,TRUE),"")</f>
        <v/>
      </c>
      <c r="K36" s="11" t="str">
        <f>IF(H36="OK",VLOOKUP(D36,等級マスタ!$A$4:$E$53,3,TRUE),"")</f>
        <v/>
      </c>
      <c r="L36" s="11" t="str">
        <f>IF(H36="OK",VLOOKUP(D36,等級マスタ!$A$4:$E$53,4,TRUE),"")</f>
        <v/>
      </c>
      <c r="M36" s="11" t="str">
        <f>IF(H36="OK",VLOOKUP(D36,等級マスタ!$A$4:$E$53,5,TRUE),"")</f>
        <v/>
      </c>
      <c r="N36" s="11" t="str">
        <f>IF(H36="OK",IF(E36="対象",IF(料率設定!$B$13="給与控除",MAX(0,ROUNDUP(ROUND(K36*(料率設定!$B$7+IF(I36="対象",料率設定!$B$8,0))/2,6)-0.5,0)),IF(料率設定!$B$13="切捨て",ROUNDDOWN(ROUND(K36*(料率設定!$B$7+IF(I36="対象",料率設定!$B$8,0))/2,6),0),ROUND(K36*(料率設定!$B$7+IF(I36="対象",料率設定!$B$8,0))/2,0))),0),"")</f>
        <v/>
      </c>
      <c r="O36" s="11" t="str">
        <f>IF(H36="OK",IF(AND(E36="対象",EOMONTH(料率設定!$B$3,0)&gt;=料率設定!$B$11),IF(料率設定!$B$13="給与控除",MAX(0,ROUNDUP(ROUND(K36*料率設定!$B$10/2,6)-0.5,0)),IF(料率設定!$B$13="切捨て",ROUNDDOWN(ROUND(K36*料率設定!$B$10/2,6),0),ROUND(K36*料率設定!$B$10/2,0))),0),"")</f>
        <v/>
      </c>
      <c r="P36" s="11" t="str">
        <f>IF(H36="OK",IF(F36="対象",IF(料率設定!$B$13="給与控除",MAX(0,ROUNDUP(ROUND(M36*料率設定!$B$9/2,6)-0.5,0)),IF(料率設定!$B$13="切捨て",ROUNDDOWN(ROUND(M36*料率設定!$B$9/2,6),0),ROUND(M36*料率設定!$B$9/2,0))),0),"")</f>
        <v/>
      </c>
      <c r="Q36" s="15" t="str">
        <f t="shared" si="0"/>
        <v/>
      </c>
      <c r="R36" s="14" t="str">
        <f>IF(H36="OK",IF(F36="対象",M36*料率設定!$B$12,0),"")</f>
        <v/>
      </c>
      <c r="S36" s="14" t="str">
        <f>IF(H36="OK",IF(E36="対象",K36*(料率設定!$B$7+IF(I36="対象",料率設定!$B$8,0)+IF(EOMONTH(料率設定!$B$3,0)&gt;=料率設定!$B$11,料率設定!$B$10,0)),0)+IF(F36="対象",M36*料率設定!$B$9,0)-Q36+R36,"")</f>
        <v/>
      </c>
    </row>
    <row r="37" spans="1:19" ht="26" customHeight="1">
      <c r="A37" s="4"/>
      <c r="B37" s="4"/>
      <c r="C37" s="12"/>
      <c r="D37" s="13"/>
      <c r="E37" s="4" t="s">
        <v>107</v>
      </c>
      <c r="F37" s="4" t="s">
        <v>107</v>
      </c>
      <c r="G37" s="4" t="s">
        <v>108</v>
      </c>
      <c r="H37" s="11" t="str">
        <f>IF(COUNTA(A37:D37)=0,"",IF(料率設定!$B$15&lt;&gt;"設定OK","要確認：料率設定",IF(OR(A37="",B37="",COUNT(C37:D37)&lt;&gt;2),"要確認：入力不足",IF(OR(C37&lt;=0,C37&gt;EOMONTH(料率設定!$B$3,0),D37&lt;0,D37&lt;&gt;INT(D37)),"要確認：日付・金額",IF(COUNTIF($A$5:$A$104,A37)&gt;1,"要確認：ID重複",IF(OR(AND(E37&lt;&gt;"対象",E37&lt;&gt;"対象外"),AND(F37&lt;&gt;"対象",F37&lt;&gt;"対象外"),AND(G37&lt;&gt;"自動",G37&lt;&gt;"対象",G37&lt;&gt;"対象外")),"要確認：区分",IF(EOMONTH(料率設定!$B$3,0)&gt;=DATE(YEAR(C37)+70,MONTH(C37),DAY(C37))-1,"要確認：70歳以上","OK")))))))</f>
        <v/>
      </c>
      <c r="I37" s="11" t="str">
        <f>IF(H37="OK",IF(E37="対象外","対象外",IF(G37&lt;&gt;"自動",G37,IF(AND(EOMONTH(料率設定!$B$3,0)&gt;=DATE(YEAR(C37)+40,MONTH(C37),DAY(C37))-1,EOMONTH(料率設定!$B$3,0)&lt;DATE(YEAR(C37)+65,MONTH(C37),DAY(C37))-1),"対象","対象外"))),"")</f>
        <v/>
      </c>
      <c r="J37" s="11" t="str">
        <f>IF(H37="OK",VLOOKUP(D37,等級マスタ!$A$4:$E$53,2,TRUE),"")</f>
        <v/>
      </c>
      <c r="K37" s="11" t="str">
        <f>IF(H37="OK",VLOOKUP(D37,等級マスタ!$A$4:$E$53,3,TRUE),"")</f>
        <v/>
      </c>
      <c r="L37" s="11" t="str">
        <f>IF(H37="OK",VLOOKUP(D37,等級マスタ!$A$4:$E$53,4,TRUE),"")</f>
        <v/>
      </c>
      <c r="M37" s="11" t="str">
        <f>IF(H37="OK",VLOOKUP(D37,等級マスタ!$A$4:$E$53,5,TRUE),"")</f>
        <v/>
      </c>
      <c r="N37" s="11" t="str">
        <f>IF(H37="OK",IF(E37="対象",IF(料率設定!$B$13="給与控除",MAX(0,ROUNDUP(ROUND(K37*(料率設定!$B$7+IF(I37="対象",料率設定!$B$8,0))/2,6)-0.5,0)),IF(料率設定!$B$13="切捨て",ROUNDDOWN(ROUND(K37*(料率設定!$B$7+IF(I37="対象",料率設定!$B$8,0))/2,6),0),ROUND(K37*(料率設定!$B$7+IF(I37="対象",料率設定!$B$8,0))/2,0))),0),"")</f>
        <v/>
      </c>
      <c r="O37" s="11" t="str">
        <f>IF(H37="OK",IF(AND(E37="対象",EOMONTH(料率設定!$B$3,0)&gt;=料率設定!$B$11),IF(料率設定!$B$13="給与控除",MAX(0,ROUNDUP(ROUND(K37*料率設定!$B$10/2,6)-0.5,0)),IF(料率設定!$B$13="切捨て",ROUNDDOWN(ROUND(K37*料率設定!$B$10/2,6),0),ROUND(K37*料率設定!$B$10/2,0))),0),"")</f>
        <v/>
      </c>
      <c r="P37" s="11" t="str">
        <f>IF(H37="OK",IF(F37="対象",IF(料率設定!$B$13="給与控除",MAX(0,ROUNDUP(ROUND(M37*料率設定!$B$9/2,6)-0.5,0)),IF(料率設定!$B$13="切捨て",ROUNDDOWN(ROUND(M37*料率設定!$B$9/2,6),0),ROUND(M37*料率設定!$B$9/2,0))),0),"")</f>
        <v/>
      </c>
      <c r="Q37" s="15" t="str">
        <f t="shared" ref="Q37:Q68" si="1">IF(H37="OK",SUM(N37:P37),"")</f>
        <v/>
      </c>
      <c r="R37" s="14" t="str">
        <f>IF(H37="OK",IF(F37="対象",M37*料率設定!$B$12,0),"")</f>
        <v/>
      </c>
      <c r="S37" s="14" t="str">
        <f>IF(H37="OK",IF(E37="対象",K37*(料率設定!$B$7+IF(I37="対象",料率設定!$B$8,0)+IF(EOMONTH(料率設定!$B$3,0)&gt;=料率設定!$B$11,料率設定!$B$10,0)),0)+IF(F37="対象",M37*料率設定!$B$9,0)-Q37+R37,"")</f>
        <v/>
      </c>
    </row>
    <row r="38" spans="1:19" ht="26" customHeight="1">
      <c r="A38" s="4"/>
      <c r="B38" s="4"/>
      <c r="C38" s="12"/>
      <c r="D38" s="13"/>
      <c r="E38" s="4" t="s">
        <v>107</v>
      </c>
      <c r="F38" s="4" t="s">
        <v>107</v>
      </c>
      <c r="G38" s="4" t="s">
        <v>108</v>
      </c>
      <c r="H38" s="11" t="str">
        <f>IF(COUNTA(A38:D38)=0,"",IF(料率設定!$B$15&lt;&gt;"設定OK","要確認：料率設定",IF(OR(A38="",B38="",COUNT(C38:D38)&lt;&gt;2),"要確認：入力不足",IF(OR(C38&lt;=0,C38&gt;EOMONTH(料率設定!$B$3,0),D38&lt;0,D38&lt;&gt;INT(D38)),"要確認：日付・金額",IF(COUNTIF($A$5:$A$104,A38)&gt;1,"要確認：ID重複",IF(OR(AND(E38&lt;&gt;"対象",E38&lt;&gt;"対象外"),AND(F38&lt;&gt;"対象",F38&lt;&gt;"対象外"),AND(G38&lt;&gt;"自動",G38&lt;&gt;"対象",G38&lt;&gt;"対象外")),"要確認：区分",IF(EOMONTH(料率設定!$B$3,0)&gt;=DATE(YEAR(C38)+70,MONTH(C38),DAY(C38))-1,"要確認：70歳以上","OK")))))))</f>
        <v/>
      </c>
      <c r="I38" s="11" t="str">
        <f>IF(H38="OK",IF(E38="対象外","対象外",IF(G38&lt;&gt;"自動",G38,IF(AND(EOMONTH(料率設定!$B$3,0)&gt;=DATE(YEAR(C38)+40,MONTH(C38),DAY(C38))-1,EOMONTH(料率設定!$B$3,0)&lt;DATE(YEAR(C38)+65,MONTH(C38),DAY(C38))-1),"対象","対象外"))),"")</f>
        <v/>
      </c>
      <c r="J38" s="11" t="str">
        <f>IF(H38="OK",VLOOKUP(D38,等級マスタ!$A$4:$E$53,2,TRUE),"")</f>
        <v/>
      </c>
      <c r="K38" s="11" t="str">
        <f>IF(H38="OK",VLOOKUP(D38,等級マスタ!$A$4:$E$53,3,TRUE),"")</f>
        <v/>
      </c>
      <c r="L38" s="11" t="str">
        <f>IF(H38="OK",VLOOKUP(D38,等級マスタ!$A$4:$E$53,4,TRUE),"")</f>
        <v/>
      </c>
      <c r="M38" s="11" t="str">
        <f>IF(H38="OK",VLOOKUP(D38,等級マスタ!$A$4:$E$53,5,TRUE),"")</f>
        <v/>
      </c>
      <c r="N38" s="11" t="str">
        <f>IF(H38="OK",IF(E38="対象",IF(料率設定!$B$13="給与控除",MAX(0,ROUNDUP(ROUND(K38*(料率設定!$B$7+IF(I38="対象",料率設定!$B$8,0))/2,6)-0.5,0)),IF(料率設定!$B$13="切捨て",ROUNDDOWN(ROUND(K38*(料率設定!$B$7+IF(I38="対象",料率設定!$B$8,0))/2,6),0),ROUND(K38*(料率設定!$B$7+IF(I38="対象",料率設定!$B$8,0))/2,0))),0),"")</f>
        <v/>
      </c>
      <c r="O38" s="11" t="str">
        <f>IF(H38="OK",IF(AND(E38="対象",EOMONTH(料率設定!$B$3,0)&gt;=料率設定!$B$11),IF(料率設定!$B$13="給与控除",MAX(0,ROUNDUP(ROUND(K38*料率設定!$B$10/2,6)-0.5,0)),IF(料率設定!$B$13="切捨て",ROUNDDOWN(ROUND(K38*料率設定!$B$10/2,6),0),ROUND(K38*料率設定!$B$10/2,0))),0),"")</f>
        <v/>
      </c>
      <c r="P38" s="11" t="str">
        <f>IF(H38="OK",IF(F38="対象",IF(料率設定!$B$13="給与控除",MAX(0,ROUNDUP(ROUND(M38*料率設定!$B$9/2,6)-0.5,0)),IF(料率設定!$B$13="切捨て",ROUNDDOWN(ROUND(M38*料率設定!$B$9/2,6),0),ROUND(M38*料率設定!$B$9/2,0))),0),"")</f>
        <v/>
      </c>
      <c r="Q38" s="15" t="str">
        <f t="shared" si="1"/>
        <v/>
      </c>
      <c r="R38" s="14" t="str">
        <f>IF(H38="OK",IF(F38="対象",M38*料率設定!$B$12,0),"")</f>
        <v/>
      </c>
      <c r="S38" s="14" t="str">
        <f>IF(H38="OK",IF(E38="対象",K38*(料率設定!$B$7+IF(I38="対象",料率設定!$B$8,0)+IF(EOMONTH(料率設定!$B$3,0)&gt;=料率設定!$B$11,料率設定!$B$10,0)),0)+IF(F38="対象",M38*料率設定!$B$9,0)-Q38+R38,"")</f>
        <v/>
      </c>
    </row>
    <row r="39" spans="1:19" ht="26" customHeight="1">
      <c r="A39" s="4"/>
      <c r="B39" s="4"/>
      <c r="C39" s="12"/>
      <c r="D39" s="13"/>
      <c r="E39" s="4" t="s">
        <v>107</v>
      </c>
      <c r="F39" s="4" t="s">
        <v>107</v>
      </c>
      <c r="G39" s="4" t="s">
        <v>108</v>
      </c>
      <c r="H39" s="11" t="str">
        <f>IF(COUNTA(A39:D39)=0,"",IF(料率設定!$B$15&lt;&gt;"設定OK","要確認：料率設定",IF(OR(A39="",B39="",COUNT(C39:D39)&lt;&gt;2),"要確認：入力不足",IF(OR(C39&lt;=0,C39&gt;EOMONTH(料率設定!$B$3,0),D39&lt;0,D39&lt;&gt;INT(D39)),"要確認：日付・金額",IF(COUNTIF($A$5:$A$104,A39)&gt;1,"要確認：ID重複",IF(OR(AND(E39&lt;&gt;"対象",E39&lt;&gt;"対象外"),AND(F39&lt;&gt;"対象",F39&lt;&gt;"対象外"),AND(G39&lt;&gt;"自動",G39&lt;&gt;"対象",G39&lt;&gt;"対象外")),"要確認：区分",IF(EOMONTH(料率設定!$B$3,0)&gt;=DATE(YEAR(C39)+70,MONTH(C39),DAY(C39))-1,"要確認：70歳以上","OK")))))))</f>
        <v/>
      </c>
      <c r="I39" s="11" t="str">
        <f>IF(H39="OK",IF(E39="対象外","対象外",IF(G39&lt;&gt;"自動",G39,IF(AND(EOMONTH(料率設定!$B$3,0)&gt;=DATE(YEAR(C39)+40,MONTH(C39),DAY(C39))-1,EOMONTH(料率設定!$B$3,0)&lt;DATE(YEAR(C39)+65,MONTH(C39),DAY(C39))-1),"対象","対象外"))),"")</f>
        <v/>
      </c>
      <c r="J39" s="11" t="str">
        <f>IF(H39="OK",VLOOKUP(D39,等級マスタ!$A$4:$E$53,2,TRUE),"")</f>
        <v/>
      </c>
      <c r="K39" s="11" t="str">
        <f>IF(H39="OK",VLOOKUP(D39,等級マスタ!$A$4:$E$53,3,TRUE),"")</f>
        <v/>
      </c>
      <c r="L39" s="11" t="str">
        <f>IF(H39="OK",VLOOKUP(D39,等級マスタ!$A$4:$E$53,4,TRUE),"")</f>
        <v/>
      </c>
      <c r="M39" s="11" t="str">
        <f>IF(H39="OK",VLOOKUP(D39,等級マスタ!$A$4:$E$53,5,TRUE),"")</f>
        <v/>
      </c>
      <c r="N39" s="11" t="str">
        <f>IF(H39="OK",IF(E39="対象",IF(料率設定!$B$13="給与控除",MAX(0,ROUNDUP(ROUND(K39*(料率設定!$B$7+IF(I39="対象",料率設定!$B$8,0))/2,6)-0.5,0)),IF(料率設定!$B$13="切捨て",ROUNDDOWN(ROUND(K39*(料率設定!$B$7+IF(I39="対象",料率設定!$B$8,0))/2,6),0),ROUND(K39*(料率設定!$B$7+IF(I39="対象",料率設定!$B$8,0))/2,0))),0),"")</f>
        <v/>
      </c>
      <c r="O39" s="11" t="str">
        <f>IF(H39="OK",IF(AND(E39="対象",EOMONTH(料率設定!$B$3,0)&gt;=料率設定!$B$11),IF(料率設定!$B$13="給与控除",MAX(0,ROUNDUP(ROUND(K39*料率設定!$B$10/2,6)-0.5,0)),IF(料率設定!$B$13="切捨て",ROUNDDOWN(ROUND(K39*料率設定!$B$10/2,6),0),ROUND(K39*料率設定!$B$10/2,0))),0),"")</f>
        <v/>
      </c>
      <c r="P39" s="11" t="str">
        <f>IF(H39="OK",IF(F39="対象",IF(料率設定!$B$13="給与控除",MAX(0,ROUNDUP(ROUND(M39*料率設定!$B$9/2,6)-0.5,0)),IF(料率設定!$B$13="切捨て",ROUNDDOWN(ROUND(M39*料率設定!$B$9/2,6),0),ROUND(M39*料率設定!$B$9/2,0))),0),"")</f>
        <v/>
      </c>
      <c r="Q39" s="15" t="str">
        <f t="shared" si="1"/>
        <v/>
      </c>
      <c r="R39" s="14" t="str">
        <f>IF(H39="OK",IF(F39="対象",M39*料率設定!$B$12,0),"")</f>
        <v/>
      </c>
      <c r="S39" s="14" t="str">
        <f>IF(H39="OK",IF(E39="対象",K39*(料率設定!$B$7+IF(I39="対象",料率設定!$B$8,0)+IF(EOMONTH(料率設定!$B$3,0)&gt;=料率設定!$B$11,料率設定!$B$10,0)),0)+IF(F39="対象",M39*料率設定!$B$9,0)-Q39+R39,"")</f>
        <v/>
      </c>
    </row>
    <row r="40" spans="1:19" ht="26" customHeight="1">
      <c r="A40" s="4"/>
      <c r="B40" s="4"/>
      <c r="C40" s="12"/>
      <c r="D40" s="13"/>
      <c r="E40" s="4" t="s">
        <v>107</v>
      </c>
      <c r="F40" s="4" t="s">
        <v>107</v>
      </c>
      <c r="G40" s="4" t="s">
        <v>108</v>
      </c>
      <c r="H40" s="11" t="str">
        <f>IF(COUNTA(A40:D40)=0,"",IF(料率設定!$B$15&lt;&gt;"設定OK","要確認：料率設定",IF(OR(A40="",B40="",COUNT(C40:D40)&lt;&gt;2),"要確認：入力不足",IF(OR(C40&lt;=0,C40&gt;EOMONTH(料率設定!$B$3,0),D40&lt;0,D40&lt;&gt;INT(D40)),"要確認：日付・金額",IF(COUNTIF($A$5:$A$104,A40)&gt;1,"要確認：ID重複",IF(OR(AND(E40&lt;&gt;"対象",E40&lt;&gt;"対象外"),AND(F40&lt;&gt;"対象",F40&lt;&gt;"対象外"),AND(G40&lt;&gt;"自動",G40&lt;&gt;"対象",G40&lt;&gt;"対象外")),"要確認：区分",IF(EOMONTH(料率設定!$B$3,0)&gt;=DATE(YEAR(C40)+70,MONTH(C40),DAY(C40))-1,"要確認：70歳以上","OK")))))))</f>
        <v/>
      </c>
      <c r="I40" s="11" t="str">
        <f>IF(H40="OK",IF(E40="対象外","対象外",IF(G40&lt;&gt;"自動",G40,IF(AND(EOMONTH(料率設定!$B$3,0)&gt;=DATE(YEAR(C40)+40,MONTH(C40),DAY(C40))-1,EOMONTH(料率設定!$B$3,0)&lt;DATE(YEAR(C40)+65,MONTH(C40),DAY(C40))-1),"対象","対象外"))),"")</f>
        <v/>
      </c>
      <c r="J40" s="11" t="str">
        <f>IF(H40="OK",VLOOKUP(D40,等級マスタ!$A$4:$E$53,2,TRUE),"")</f>
        <v/>
      </c>
      <c r="K40" s="11" t="str">
        <f>IF(H40="OK",VLOOKUP(D40,等級マスタ!$A$4:$E$53,3,TRUE),"")</f>
        <v/>
      </c>
      <c r="L40" s="11" t="str">
        <f>IF(H40="OK",VLOOKUP(D40,等級マスタ!$A$4:$E$53,4,TRUE),"")</f>
        <v/>
      </c>
      <c r="M40" s="11" t="str">
        <f>IF(H40="OK",VLOOKUP(D40,等級マスタ!$A$4:$E$53,5,TRUE),"")</f>
        <v/>
      </c>
      <c r="N40" s="11" t="str">
        <f>IF(H40="OK",IF(E40="対象",IF(料率設定!$B$13="給与控除",MAX(0,ROUNDUP(ROUND(K40*(料率設定!$B$7+IF(I40="対象",料率設定!$B$8,0))/2,6)-0.5,0)),IF(料率設定!$B$13="切捨て",ROUNDDOWN(ROUND(K40*(料率設定!$B$7+IF(I40="対象",料率設定!$B$8,0))/2,6),0),ROUND(K40*(料率設定!$B$7+IF(I40="対象",料率設定!$B$8,0))/2,0))),0),"")</f>
        <v/>
      </c>
      <c r="O40" s="11" t="str">
        <f>IF(H40="OK",IF(AND(E40="対象",EOMONTH(料率設定!$B$3,0)&gt;=料率設定!$B$11),IF(料率設定!$B$13="給与控除",MAX(0,ROUNDUP(ROUND(K40*料率設定!$B$10/2,6)-0.5,0)),IF(料率設定!$B$13="切捨て",ROUNDDOWN(ROUND(K40*料率設定!$B$10/2,6),0),ROUND(K40*料率設定!$B$10/2,0))),0),"")</f>
        <v/>
      </c>
      <c r="P40" s="11" t="str">
        <f>IF(H40="OK",IF(F40="対象",IF(料率設定!$B$13="給与控除",MAX(0,ROUNDUP(ROUND(M40*料率設定!$B$9/2,6)-0.5,0)),IF(料率設定!$B$13="切捨て",ROUNDDOWN(ROUND(M40*料率設定!$B$9/2,6),0),ROUND(M40*料率設定!$B$9/2,0))),0),"")</f>
        <v/>
      </c>
      <c r="Q40" s="15" t="str">
        <f t="shared" si="1"/>
        <v/>
      </c>
      <c r="R40" s="14" t="str">
        <f>IF(H40="OK",IF(F40="対象",M40*料率設定!$B$12,0),"")</f>
        <v/>
      </c>
      <c r="S40" s="14" t="str">
        <f>IF(H40="OK",IF(E40="対象",K40*(料率設定!$B$7+IF(I40="対象",料率設定!$B$8,0)+IF(EOMONTH(料率設定!$B$3,0)&gt;=料率設定!$B$11,料率設定!$B$10,0)),0)+IF(F40="対象",M40*料率設定!$B$9,0)-Q40+R40,"")</f>
        <v/>
      </c>
    </row>
    <row r="41" spans="1:19" ht="26" customHeight="1">
      <c r="A41" s="4"/>
      <c r="B41" s="4"/>
      <c r="C41" s="12"/>
      <c r="D41" s="13"/>
      <c r="E41" s="4" t="s">
        <v>107</v>
      </c>
      <c r="F41" s="4" t="s">
        <v>107</v>
      </c>
      <c r="G41" s="4" t="s">
        <v>108</v>
      </c>
      <c r="H41" s="11" t="str">
        <f>IF(COUNTA(A41:D41)=0,"",IF(料率設定!$B$15&lt;&gt;"設定OK","要確認：料率設定",IF(OR(A41="",B41="",COUNT(C41:D41)&lt;&gt;2),"要確認：入力不足",IF(OR(C41&lt;=0,C41&gt;EOMONTH(料率設定!$B$3,0),D41&lt;0,D41&lt;&gt;INT(D41)),"要確認：日付・金額",IF(COUNTIF($A$5:$A$104,A41)&gt;1,"要確認：ID重複",IF(OR(AND(E41&lt;&gt;"対象",E41&lt;&gt;"対象外"),AND(F41&lt;&gt;"対象",F41&lt;&gt;"対象外"),AND(G41&lt;&gt;"自動",G41&lt;&gt;"対象",G41&lt;&gt;"対象外")),"要確認：区分",IF(EOMONTH(料率設定!$B$3,0)&gt;=DATE(YEAR(C41)+70,MONTH(C41),DAY(C41))-1,"要確認：70歳以上","OK")))))))</f>
        <v/>
      </c>
      <c r="I41" s="11" t="str">
        <f>IF(H41="OK",IF(E41="対象外","対象外",IF(G41&lt;&gt;"自動",G41,IF(AND(EOMONTH(料率設定!$B$3,0)&gt;=DATE(YEAR(C41)+40,MONTH(C41),DAY(C41))-1,EOMONTH(料率設定!$B$3,0)&lt;DATE(YEAR(C41)+65,MONTH(C41),DAY(C41))-1),"対象","対象外"))),"")</f>
        <v/>
      </c>
      <c r="J41" s="11" t="str">
        <f>IF(H41="OK",VLOOKUP(D41,等級マスタ!$A$4:$E$53,2,TRUE),"")</f>
        <v/>
      </c>
      <c r="K41" s="11" t="str">
        <f>IF(H41="OK",VLOOKUP(D41,等級マスタ!$A$4:$E$53,3,TRUE),"")</f>
        <v/>
      </c>
      <c r="L41" s="11" t="str">
        <f>IF(H41="OK",VLOOKUP(D41,等級マスタ!$A$4:$E$53,4,TRUE),"")</f>
        <v/>
      </c>
      <c r="M41" s="11" t="str">
        <f>IF(H41="OK",VLOOKUP(D41,等級マスタ!$A$4:$E$53,5,TRUE),"")</f>
        <v/>
      </c>
      <c r="N41" s="11" t="str">
        <f>IF(H41="OK",IF(E41="対象",IF(料率設定!$B$13="給与控除",MAX(0,ROUNDUP(ROUND(K41*(料率設定!$B$7+IF(I41="対象",料率設定!$B$8,0))/2,6)-0.5,0)),IF(料率設定!$B$13="切捨て",ROUNDDOWN(ROUND(K41*(料率設定!$B$7+IF(I41="対象",料率設定!$B$8,0))/2,6),0),ROUND(K41*(料率設定!$B$7+IF(I41="対象",料率設定!$B$8,0))/2,0))),0),"")</f>
        <v/>
      </c>
      <c r="O41" s="11" t="str">
        <f>IF(H41="OK",IF(AND(E41="対象",EOMONTH(料率設定!$B$3,0)&gt;=料率設定!$B$11),IF(料率設定!$B$13="給与控除",MAX(0,ROUNDUP(ROUND(K41*料率設定!$B$10/2,6)-0.5,0)),IF(料率設定!$B$13="切捨て",ROUNDDOWN(ROUND(K41*料率設定!$B$10/2,6),0),ROUND(K41*料率設定!$B$10/2,0))),0),"")</f>
        <v/>
      </c>
      <c r="P41" s="11" t="str">
        <f>IF(H41="OK",IF(F41="対象",IF(料率設定!$B$13="給与控除",MAX(0,ROUNDUP(ROUND(M41*料率設定!$B$9/2,6)-0.5,0)),IF(料率設定!$B$13="切捨て",ROUNDDOWN(ROUND(M41*料率設定!$B$9/2,6),0),ROUND(M41*料率設定!$B$9/2,0))),0),"")</f>
        <v/>
      </c>
      <c r="Q41" s="15" t="str">
        <f t="shared" si="1"/>
        <v/>
      </c>
      <c r="R41" s="14" t="str">
        <f>IF(H41="OK",IF(F41="対象",M41*料率設定!$B$12,0),"")</f>
        <v/>
      </c>
      <c r="S41" s="14" t="str">
        <f>IF(H41="OK",IF(E41="対象",K41*(料率設定!$B$7+IF(I41="対象",料率設定!$B$8,0)+IF(EOMONTH(料率設定!$B$3,0)&gt;=料率設定!$B$11,料率設定!$B$10,0)),0)+IF(F41="対象",M41*料率設定!$B$9,0)-Q41+R41,"")</f>
        <v/>
      </c>
    </row>
    <row r="42" spans="1:19" ht="26" customHeight="1">
      <c r="A42" s="4"/>
      <c r="B42" s="4"/>
      <c r="C42" s="12"/>
      <c r="D42" s="13"/>
      <c r="E42" s="4" t="s">
        <v>107</v>
      </c>
      <c r="F42" s="4" t="s">
        <v>107</v>
      </c>
      <c r="G42" s="4" t="s">
        <v>108</v>
      </c>
      <c r="H42" s="11" t="str">
        <f>IF(COUNTA(A42:D42)=0,"",IF(料率設定!$B$15&lt;&gt;"設定OK","要確認：料率設定",IF(OR(A42="",B42="",COUNT(C42:D42)&lt;&gt;2),"要確認：入力不足",IF(OR(C42&lt;=0,C42&gt;EOMONTH(料率設定!$B$3,0),D42&lt;0,D42&lt;&gt;INT(D42)),"要確認：日付・金額",IF(COUNTIF($A$5:$A$104,A42)&gt;1,"要確認：ID重複",IF(OR(AND(E42&lt;&gt;"対象",E42&lt;&gt;"対象外"),AND(F42&lt;&gt;"対象",F42&lt;&gt;"対象外"),AND(G42&lt;&gt;"自動",G42&lt;&gt;"対象",G42&lt;&gt;"対象外")),"要確認：区分",IF(EOMONTH(料率設定!$B$3,0)&gt;=DATE(YEAR(C42)+70,MONTH(C42),DAY(C42))-1,"要確認：70歳以上","OK")))))))</f>
        <v/>
      </c>
      <c r="I42" s="11" t="str">
        <f>IF(H42="OK",IF(E42="対象外","対象外",IF(G42&lt;&gt;"自動",G42,IF(AND(EOMONTH(料率設定!$B$3,0)&gt;=DATE(YEAR(C42)+40,MONTH(C42),DAY(C42))-1,EOMONTH(料率設定!$B$3,0)&lt;DATE(YEAR(C42)+65,MONTH(C42),DAY(C42))-1),"対象","対象外"))),"")</f>
        <v/>
      </c>
      <c r="J42" s="11" t="str">
        <f>IF(H42="OK",VLOOKUP(D42,等級マスタ!$A$4:$E$53,2,TRUE),"")</f>
        <v/>
      </c>
      <c r="K42" s="11" t="str">
        <f>IF(H42="OK",VLOOKUP(D42,等級マスタ!$A$4:$E$53,3,TRUE),"")</f>
        <v/>
      </c>
      <c r="L42" s="11" t="str">
        <f>IF(H42="OK",VLOOKUP(D42,等級マスタ!$A$4:$E$53,4,TRUE),"")</f>
        <v/>
      </c>
      <c r="M42" s="11" t="str">
        <f>IF(H42="OK",VLOOKUP(D42,等級マスタ!$A$4:$E$53,5,TRUE),"")</f>
        <v/>
      </c>
      <c r="N42" s="11" t="str">
        <f>IF(H42="OK",IF(E42="対象",IF(料率設定!$B$13="給与控除",MAX(0,ROUNDUP(ROUND(K42*(料率設定!$B$7+IF(I42="対象",料率設定!$B$8,0))/2,6)-0.5,0)),IF(料率設定!$B$13="切捨て",ROUNDDOWN(ROUND(K42*(料率設定!$B$7+IF(I42="対象",料率設定!$B$8,0))/2,6),0),ROUND(K42*(料率設定!$B$7+IF(I42="対象",料率設定!$B$8,0))/2,0))),0),"")</f>
        <v/>
      </c>
      <c r="O42" s="11" t="str">
        <f>IF(H42="OK",IF(AND(E42="対象",EOMONTH(料率設定!$B$3,0)&gt;=料率設定!$B$11),IF(料率設定!$B$13="給与控除",MAX(0,ROUNDUP(ROUND(K42*料率設定!$B$10/2,6)-0.5,0)),IF(料率設定!$B$13="切捨て",ROUNDDOWN(ROUND(K42*料率設定!$B$10/2,6),0),ROUND(K42*料率設定!$B$10/2,0))),0),"")</f>
        <v/>
      </c>
      <c r="P42" s="11" t="str">
        <f>IF(H42="OK",IF(F42="対象",IF(料率設定!$B$13="給与控除",MAX(0,ROUNDUP(ROUND(M42*料率設定!$B$9/2,6)-0.5,0)),IF(料率設定!$B$13="切捨て",ROUNDDOWN(ROUND(M42*料率設定!$B$9/2,6),0),ROUND(M42*料率設定!$B$9/2,0))),0),"")</f>
        <v/>
      </c>
      <c r="Q42" s="15" t="str">
        <f t="shared" si="1"/>
        <v/>
      </c>
      <c r="R42" s="14" t="str">
        <f>IF(H42="OK",IF(F42="対象",M42*料率設定!$B$12,0),"")</f>
        <v/>
      </c>
      <c r="S42" s="14" t="str">
        <f>IF(H42="OK",IF(E42="対象",K42*(料率設定!$B$7+IF(I42="対象",料率設定!$B$8,0)+IF(EOMONTH(料率設定!$B$3,0)&gt;=料率設定!$B$11,料率設定!$B$10,0)),0)+IF(F42="対象",M42*料率設定!$B$9,0)-Q42+R42,"")</f>
        <v/>
      </c>
    </row>
    <row r="43" spans="1:19" ht="26" customHeight="1">
      <c r="A43" s="4"/>
      <c r="B43" s="4"/>
      <c r="C43" s="12"/>
      <c r="D43" s="13"/>
      <c r="E43" s="4" t="s">
        <v>107</v>
      </c>
      <c r="F43" s="4" t="s">
        <v>107</v>
      </c>
      <c r="G43" s="4" t="s">
        <v>108</v>
      </c>
      <c r="H43" s="11" t="str">
        <f>IF(COUNTA(A43:D43)=0,"",IF(料率設定!$B$15&lt;&gt;"設定OK","要確認：料率設定",IF(OR(A43="",B43="",COUNT(C43:D43)&lt;&gt;2),"要確認：入力不足",IF(OR(C43&lt;=0,C43&gt;EOMONTH(料率設定!$B$3,0),D43&lt;0,D43&lt;&gt;INT(D43)),"要確認：日付・金額",IF(COUNTIF($A$5:$A$104,A43)&gt;1,"要確認：ID重複",IF(OR(AND(E43&lt;&gt;"対象",E43&lt;&gt;"対象外"),AND(F43&lt;&gt;"対象",F43&lt;&gt;"対象外"),AND(G43&lt;&gt;"自動",G43&lt;&gt;"対象",G43&lt;&gt;"対象外")),"要確認：区分",IF(EOMONTH(料率設定!$B$3,0)&gt;=DATE(YEAR(C43)+70,MONTH(C43),DAY(C43))-1,"要確認：70歳以上","OK")))))))</f>
        <v/>
      </c>
      <c r="I43" s="11" t="str">
        <f>IF(H43="OK",IF(E43="対象外","対象外",IF(G43&lt;&gt;"自動",G43,IF(AND(EOMONTH(料率設定!$B$3,0)&gt;=DATE(YEAR(C43)+40,MONTH(C43),DAY(C43))-1,EOMONTH(料率設定!$B$3,0)&lt;DATE(YEAR(C43)+65,MONTH(C43),DAY(C43))-1),"対象","対象外"))),"")</f>
        <v/>
      </c>
      <c r="J43" s="11" t="str">
        <f>IF(H43="OK",VLOOKUP(D43,等級マスタ!$A$4:$E$53,2,TRUE),"")</f>
        <v/>
      </c>
      <c r="K43" s="11" t="str">
        <f>IF(H43="OK",VLOOKUP(D43,等級マスタ!$A$4:$E$53,3,TRUE),"")</f>
        <v/>
      </c>
      <c r="L43" s="11" t="str">
        <f>IF(H43="OK",VLOOKUP(D43,等級マスタ!$A$4:$E$53,4,TRUE),"")</f>
        <v/>
      </c>
      <c r="M43" s="11" t="str">
        <f>IF(H43="OK",VLOOKUP(D43,等級マスタ!$A$4:$E$53,5,TRUE),"")</f>
        <v/>
      </c>
      <c r="N43" s="11" t="str">
        <f>IF(H43="OK",IF(E43="対象",IF(料率設定!$B$13="給与控除",MAX(0,ROUNDUP(ROUND(K43*(料率設定!$B$7+IF(I43="対象",料率設定!$B$8,0))/2,6)-0.5,0)),IF(料率設定!$B$13="切捨て",ROUNDDOWN(ROUND(K43*(料率設定!$B$7+IF(I43="対象",料率設定!$B$8,0))/2,6),0),ROUND(K43*(料率設定!$B$7+IF(I43="対象",料率設定!$B$8,0))/2,0))),0),"")</f>
        <v/>
      </c>
      <c r="O43" s="11" t="str">
        <f>IF(H43="OK",IF(AND(E43="対象",EOMONTH(料率設定!$B$3,0)&gt;=料率設定!$B$11),IF(料率設定!$B$13="給与控除",MAX(0,ROUNDUP(ROUND(K43*料率設定!$B$10/2,6)-0.5,0)),IF(料率設定!$B$13="切捨て",ROUNDDOWN(ROUND(K43*料率設定!$B$10/2,6),0),ROUND(K43*料率設定!$B$10/2,0))),0),"")</f>
        <v/>
      </c>
      <c r="P43" s="11" t="str">
        <f>IF(H43="OK",IF(F43="対象",IF(料率設定!$B$13="給与控除",MAX(0,ROUNDUP(ROUND(M43*料率設定!$B$9/2,6)-0.5,0)),IF(料率設定!$B$13="切捨て",ROUNDDOWN(ROUND(M43*料率設定!$B$9/2,6),0),ROUND(M43*料率設定!$B$9/2,0))),0),"")</f>
        <v/>
      </c>
      <c r="Q43" s="15" t="str">
        <f t="shared" si="1"/>
        <v/>
      </c>
      <c r="R43" s="14" t="str">
        <f>IF(H43="OK",IF(F43="対象",M43*料率設定!$B$12,0),"")</f>
        <v/>
      </c>
      <c r="S43" s="14" t="str">
        <f>IF(H43="OK",IF(E43="対象",K43*(料率設定!$B$7+IF(I43="対象",料率設定!$B$8,0)+IF(EOMONTH(料率設定!$B$3,0)&gt;=料率設定!$B$11,料率設定!$B$10,0)),0)+IF(F43="対象",M43*料率設定!$B$9,0)-Q43+R43,"")</f>
        <v/>
      </c>
    </row>
    <row r="44" spans="1:19" ht="26" customHeight="1">
      <c r="A44" s="4"/>
      <c r="B44" s="4"/>
      <c r="C44" s="12"/>
      <c r="D44" s="13"/>
      <c r="E44" s="4" t="s">
        <v>107</v>
      </c>
      <c r="F44" s="4" t="s">
        <v>107</v>
      </c>
      <c r="G44" s="4" t="s">
        <v>108</v>
      </c>
      <c r="H44" s="11" t="str">
        <f>IF(COUNTA(A44:D44)=0,"",IF(料率設定!$B$15&lt;&gt;"設定OK","要確認：料率設定",IF(OR(A44="",B44="",COUNT(C44:D44)&lt;&gt;2),"要確認：入力不足",IF(OR(C44&lt;=0,C44&gt;EOMONTH(料率設定!$B$3,0),D44&lt;0,D44&lt;&gt;INT(D44)),"要確認：日付・金額",IF(COUNTIF($A$5:$A$104,A44)&gt;1,"要確認：ID重複",IF(OR(AND(E44&lt;&gt;"対象",E44&lt;&gt;"対象外"),AND(F44&lt;&gt;"対象",F44&lt;&gt;"対象外"),AND(G44&lt;&gt;"自動",G44&lt;&gt;"対象",G44&lt;&gt;"対象外")),"要確認：区分",IF(EOMONTH(料率設定!$B$3,0)&gt;=DATE(YEAR(C44)+70,MONTH(C44),DAY(C44))-1,"要確認：70歳以上","OK")))))))</f>
        <v/>
      </c>
      <c r="I44" s="11" t="str">
        <f>IF(H44="OK",IF(E44="対象外","対象外",IF(G44&lt;&gt;"自動",G44,IF(AND(EOMONTH(料率設定!$B$3,0)&gt;=DATE(YEAR(C44)+40,MONTH(C44),DAY(C44))-1,EOMONTH(料率設定!$B$3,0)&lt;DATE(YEAR(C44)+65,MONTH(C44),DAY(C44))-1),"対象","対象外"))),"")</f>
        <v/>
      </c>
      <c r="J44" s="11" t="str">
        <f>IF(H44="OK",VLOOKUP(D44,等級マスタ!$A$4:$E$53,2,TRUE),"")</f>
        <v/>
      </c>
      <c r="K44" s="11" t="str">
        <f>IF(H44="OK",VLOOKUP(D44,等級マスタ!$A$4:$E$53,3,TRUE),"")</f>
        <v/>
      </c>
      <c r="L44" s="11" t="str">
        <f>IF(H44="OK",VLOOKUP(D44,等級マスタ!$A$4:$E$53,4,TRUE),"")</f>
        <v/>
      </c>
      <c r="M44" s="11" t="str">
        <f>IF(H44="OK",VLOOKUP(D44,等級マスタ!$A$4:$E$53,5,TRUE),"")</f>
        <v/>
      </c>
      <c r="N44" s="11" t="str">
        <f>IF(H44="OK",IF(E44="対象",IF(料率設定!$B$13="給与控除",MAX(0,ROUNDUP(ROUND(K44*(料率設定!$B$7+IF(I44="対象",料率設定!$B$8,0))/2,6)-0.5,0)),IF(料率設定!$B$13="切捨て",ROUNDDOWN(ROUND(K44*(料率設定!$B$7+IF(I44="対象",料率設定!$B$8,0))/2,6),0),ROUND(K44*(料率設定!$B$7+IF(I44="対象",料率設定!$B$8,0))/2,0))),0),"")</f>
        <v/>
      </c>
      <c r="O44" s="11" t="str">
        <f>IF(H44="OK",IF(AND(E44="対象",EOMONTH(料率設定!$B$3,0)&gt;=料率設定!$B$11),IF(料率設定!$B$13="給与控除",MAX(0,ROUNDUP(ROUND(K44*料率設定!$B$10/2,6)-0.5,0)),IF(料率設定!$B$13="切捨て",ROUNDDOWN(ROUND(K44*料率設定!$B$10/2,6),0),ROUND(K44*料率設定!$B$10/2,0))),0),"")</f>
        <v/>
      </c>
      <c r="P44" s="11" t="str">
        <f>IF(H44="OK",IF(F44="対象",IF(料率設定!$B$13="給与控除",MAX(0,ROUNDUP(ROUND(M44*料率設定!$B$9/2,6)-0.5,0)),IF(料率設定!$B$13="切捨て",ROUNDDOWN(ROUND(M44*料率設定!$B$9/2,6),0),ROUND(M44*料率設定!$B$9/2,0))),0),"")</f>
        <v/>
      </c>
      <c r="Q44" s="15" t="str">
        <f t="shared" si="1"/>
        <v/>
      </c>
      <c r="R44" s="14" t="str">
        <f>IF(H44="OK",IF(F44="対象",M44*料率設定!$B$12,0),"")</f>
        <v/>
      </c>
      <c r="S44" s="14" t="str">
        <f>IF(H44="OK",IF(E44="対象",K44*(料率設定!$B$7+IF(I44="対象",料率設定!$B$8,0)+IF(EOMONTH(料率設定!$B$3,0)&gt;=料率設定!$B$11,料率設定!$B$10,0)),0)+IF(F44="対象",M44*料率設定!$B$9,0)-Q44+R44,"")</f>
        <v/>
      </c>
    </row>
    <row r="45" spans="1:19" ht="26" customHeight="1">
      <c r="A45" s="4"/>
      <c r="B45" s="4"/>
      <c r="C45" s="12"/>
      <c r="D45" s="13"/>
      <c r="E45" s="4" t="s">
        <v>107</v>
      </c>
      <c r="F45" s="4" t="s">
        <v>107</v>
      </c>
      <c r="G45" s="4" t="s">
        <v>108</v>
      </c>
      <c r="H45" s="11" t="str">
        <f>IF(COUNTA(A45:D45)=0,"",IF(料率設定!$B$15&lt;&gt;"設定OK","要確認：料率設定",IF(OR(A45="",B45="",COUNT(C45:D45)&lt;&gt;2),"要確認：入力不足",IF(OR(C45&lt;=0,C45&gt;EOMONTH(料率設定!$B$3,0),D45&lt;0,D45&lt;&gt;INT(D45)),"要確認：日付・金額",IF(COUNTIF($A$5:$A$104,A45)&gt;1,"要確認：ID重複",IF(OR(AND(E45&lt;&gt;"対象",E45&lt;&gt;"対象外"),AND(F45&lt;&gt;"対象",F45&lt;&gt;"対象外"),AND(G45&lt;&gt;"自動",G45&lt;&gt;"対象",G45&lt;&gt;"対象外")),"要確認：区分",IF(EOMONTH(料率設定!$B$3,0)&gt;=DATE(YEAR(C45)+70,MONTH(C45),DAY(C45))-1,"要確認：70歳以上","OK")))))))</f>
        <v/>
      </c>
      <c r="I45" s="11" t="str">
        <f>IF(H45="OK",IF(E45="対象外","対象外",IF(G45&lt;&gt;"自動",G45,IF(AND(EOMONTH(料率設定!$B$3,0)&gt;=DATE(YEAR(C45)+40,MONTH(C45),DAY(C45))-1,EOMONTH(料率設定!$B$3,0)&lt;DATE(YEAR(C45)+65,MONTH(C45),DAY(C45))-1),"対象","対象外"))),"")</f>
        <v/>
      </c>
      <c r="J45" s="11" t="str">
        <f>IF(H45="OK",VLOOKUP(D45,等級マスタ!$A$4:$E$53,2,TRUE),"")</f>
        <v/>
      </c>
      <c r="K45" s="11" t="str">
        <f>IF(H45="OK",VLOOKUP(D45,等級マスタ!$A$4:$E$53,3,TRUE),"")</f>
        <v/>
      </c>
      <c r="L45" s="11" t="str">
        <f>IF(H45="OK",VLOOKUP(D45,等級マスタ!$A$4:$E$53,4,TRUE),"")</f>
        <v/>
      </c>
      <c r="M45" s="11" t="str">
        <f>IF(H45="OK",VLOOKUP(D45,等級マスタ!$A$4:$E$53,5,TRUE),"")</f>
        <v/>
      </c>
      <c r="N45" s="11" t="str">
        <f>IF(H45="OK",IF(E45="対象",IF(料率設定!$B$13="給与控除",MAX(0,ROUNDUP(ROUND(K45*(料率設定!$B$7+IF(I45="対象",料率設定!$B$8,0))/2,6)-0.5,0)),IF(料率設定!$B$13="切捨て",ROUNDDOWN(ROUND(K45*(料率設定!$B$7+IF(I45="対象",料率設定!$B$8,0))/2,6),0),ROUND(K45*(料率設定!$B$7+IF(I45="対象",料率設定!$B$8,0))/2,0))),0),"")</f>
        <v/>
      </c>
      <c r="O45" s="11" t="str">
        <f>IF(H45="OK",IF(AND(E45="対象",EOMONTH(料率設定!$B$3,0)&gt;=料率設定!$B$11),IF(料率設定!$B$13="給与控除",MAX(0,ROUNDUP(ROUND(K45*料率設定!$B$10/2,6)-0.5,0)),IF(料率設定!$B$13="切捨て",ROUNDDOWN(ROUND(K45*料率設定!$B$10/2,6),0),ROUND(K45*料率設定!$B$10/2,0))),0),"")</f>
        <v/>
      </c>
      <c r="P45" s="11" t="str">
        <f>IF(H45="OK",IF(F45="対象",IF(料率設定!$B$13="給与控除",MAX(0,ROUNDUP(ROUND(M45*料率設定!$B$9/2,6)-0.5,0)),IF(料率設定!$B$13="切捨て",ROUNDDOWN(ROUND(M45*料率設定!$B$9/2,6),0),ROUND(M45*料率設定!$B$9/2,0))),0),"")</f>
        <v/>
      </c>
      <c r="Q45" s="15" t="str">
        <f t="shared" si="1"/>
        <v/>
      </c>
      <c r="R45" s="14" t="str">
        <f>IF(H45="OK",IF(F45="対象",M45*料率設定!$B$12,0),"")</f>
        <v/>
      </c>
      <c r="S45" s="14" t="str">
        <f>IF(H45="OK",IF(E45="対象",K45*(料率設定!$B$7+IF(I45="対象",料率設定!$B$8,0)+IF(EOMONTH(料率設定!$B$3,0)&gt;=料率設定!$B$11,料率設定!$B$10,0)),0)+IF(F45="対象",M45*料率設定!$B$9,0)-Q45+R45,"")</f>
        <v/>
      </c>
    </row>
    <row r="46" spans="1:19" ht="26" customHeight="1">
      <c r="A46" s="4"/>
      <c r="B46" s="4"/>
      <c r="C46" s="12"/>
      <c r="D46" s="13"/>
      <c r="E46" s="4" t="s">
        <v>107</v>
      </c>
      <c r="F46" s="4" t="s">
        <v>107</v>
      </c>
      <c r="G46" s="4" t="s">
        <v>108</v>
      </c>
      <c r="H46" s="11" t="str">
        <f>IF(COUNTA(A46:D46)=0,"",IF(料率設定!$B$15&lt;&gt;"設定OK","要確認：料率設定",IF(OR(A46="",B46="",COUNT(C46:D46)&lt;&gt;2),"要確認：入力不足",IF(OR(C46&lt;=0,C46&gt;EOMONTH(料率設定!$B$3,0),D46&lt;0,D46&lt;&gt;INT(D46)),"要確認：日付・金額",IF(COUNTIF($A$5:$A$104,A46)&gt;1,"要確認：ID重複",IF(OR(AND(E46&lt;&gt;"対象",E46&lt;&gt;"対象外"),AND(F46&lt;&gt;"対象",F46&lt;&gt;"対象外"),AND(G46&lt;&gt;"自動",G46&lt;&gt;"対象",G46&lt;&gt;"対象外")),"要確認：区分",IF(EOMONTH(料率設定!$B$3,0)&gt;=DATE(YEAR(C46)+70,MONTH(C46),DAY(C46))-1,"要確認：70歳以上","OK")))))))</f>
        <v/>
      </c>
      <c r="I46" s="11" t="str">
        <f>IF(H46="OK",IF(E46="対象外","対象外",IF(G46&lt;&gt;"自動",G46,IF(AND(EOMONTH(料率設定!$B$3,0)&gt;=DATE(YEAR(C46)+40,MONTH(C46),DAY(C46))-1,EOMONTH(料率設定!$B$3,0)&lt;DATE(YEAR(C46)+65,MONTH(C46),DAY(C46))-1),"対象","対象外"))),"")</f>
        <v/>
      </c>
      <c r="J46" s="11" t="str">
        <f>IF(H46="OK",VLOOKUP(D46,等級マスタ!$A$4:$E$53,2,TRUE),"")</f>
        <v/>
      </c>
      <c r="K46" s="11" t="str">
        <f>IF(H46="OK",VLOOKUP(D46,等級マスタ!$A$4:$E$53,3,TRUE),"")</f>
        <v/>
      </c>
      <c r="L46" s="11" t="str">
        <f>IF(H46="OK",VLOOKUP(D46,等級マスタ!$A$4:$E$53,4,TRUE),"")</f>
        <v/>
      </c>
      <c r="M46" s="11" t="str">
        <f>IF(H46="OK",VLOOKUP(D46,等級マスタ!$A$4:$E$53,5,TRUE),"")</f>
        <v/>
      </c>
      <c r="N46" s="11" t="str">
        <f>IF(H46="OK",IF(E46="対象",IF(料率設定!$B$13="給与控除",MAX(0,ROUNDUP(ROUND(K46*(料率設定!$B$7+IF(I46="対象",料率設定!$B$8,0))/2,6)-0.5,0)),IF(料率設定!$B$13="切捨て",ROUNDDOWN(ROUND(K46*(料率設定!$B$7+IF(I46="対象",料率設定!$B$8,0))/2,6),0),ROUND(K46*(料率設定!$B$7+IF(I46="対象",料率設定!$B$8,0))/2,0))),0),"")</f>
        <v/>
      </c>
      <c r="O46" s="11" t="str">
        <f>IF(H46="OK",IF(AND(E46="対象",EOMONTH(料率設定!$B$3,0)&gt;=料率設定!$B$11),IF(料率設定!$B$13="給与控除",MAX(0,ROUNDUP(ROUND(K46*料率設定!$B$10/2,6)-0.5,0)),IF(料率設定!$B$13="切捨て",ROUNDDOWN(ROUND(K46*料率設定!$B$10/2,6),0),ROUND(K46*料率設定!$B$10/2,0))),0),"")</f>
        <v/>
      </c>
      <c r="P46" s="11" t="str">
        <f>IF(H46="OK",IF(F46="対象",IF(料率設定!$B$13="給与控除",MAX(0,ROUNDUP(ROUND(M46*料率設定!$B$9/2,6)-0.5,0)),IF(料率設定!$B$13="切捨て",ROUNDDOWN(ROUND(M46*料率設定!$B$9/2,6),0),ROUND(M46*料率設定!$B$9/2,0))),0),"")</f>
        <v/>
      </c>
      <c r="Q46" s="15" t="str">
        <f t="shared" si="1"/>
        <v/>
      </c>
      <c r="R46" s="14" t="str">
        <f>IF(H46="OK",IF(F46="対象",M46*料率設定!$B$12,0),"")</f>
        <v/>
      </c>
      <c r="S46" s="14" t="str">
        <f>IF(H46="OK",IF(E46="対象",K46*(料率設定!$B$7+IF(I46="対象",料率設定!$B$8,0)+IF(EOMONTH(料率設定!$B$3,0)&gt;=料率設定!$B$11,料率設定!$B$10,0)),0)+IF(F46="対象",M46*料率設定!$B$9,0)-Q46+R46,"")</f>
        <v/>
      </c>
    </row>
    <row r="47" spans="1:19" ht="26" customHeight="1">
      <c r="A47" s="4"/>
      <c r="B47" s="4"/>
      <c r="C47" s="12"/>
      <c r="D47" s="13"/>
      <c r="E47" s="4" t="s">
        <v>107</v>
      </c>
      <c r="F47" s="4" t="s">
        <v>107</v>
      </c>
      <c r="G47" s="4" t="s">
        <v>108</v>
      </c>
      <c r="H47" s="11" t="str">
        <f>IF(COUNTA(A47:D47)=0,"",IF(料率設定!$B$15&lt;&gt;"設定OK","要確認：料率設定",IF(OR(A47="",B47="",COUNT(C47:D47)&lt;&gt;2),"要確認：入力不足",IF(OR(C47&lt;=0,C47&gt;EOMONTH(料率設定!$B$3,0),D47&lt;0,D47&lt;&gt;INT(D47)),"要確認：日付・金額",IF(COUNTIF($A$5:$A$104,A47)&gt;1,"要確認：ID重複",IF(OR(AND(E47&lt;&gt;"対象",E47&lt;&gt;"対象外"),AND(F47&lt;&gt;"対象",F47&lt;&gt;"対象外"),AND(G47&lt;&gt;"自動",G47&lt;&gt;"対象",G47&lt;&gt;"対象外")),"要確認：区分",IF(EOMONTH(料率設定!$B$3,0)&gt;=DATE(YEAR(C47)+70,MONTH(C47),DAY(C47))-1,"要確認：70歳以上","OK")))))))</f>
        <v/>
      </c>
      <c r="I47" s="11" t="str">
        <f>IF(H47="OK",IF(E47="対象外","対象外",IF(G47&lt;&gt;"自動",G47,IF(AND(EOMONTH(料率設定!$B$3,0)&gt;=DATE(YEAR(C47)+40,MONTH(C47),DAY(C47))-1,EOMONTH(料率設定!$B$3,0)&lt;DATE(YEAR(C47)+65,MONTH(C47),DAY(C47))-1),"対象","対象外"))),"")</f>
        <v/>
      </c>
      <c r="J47" s="11" t="str">
        <f>IF(H47="OK",VLOOKUP(D47,等級マスタ!$A$4:$E$53,2,TRUE),"")</f>
        <v/>
      </c>
      <c r="K47" s="11" t="str">
        <f>IF(H47="OK",VLOOKUP(D47,等級マスタ!$A$4:$E$53,3,TRUE),"")</f>
        <v/>
      </c>
      <c r="L47" s="11" t="str">
        <f>IF(H47="OK",VLOOKUP(D47,等級マスタ!$A$4:$E$53,4,TRUE),"")</f>
        <v/>
      </c>
      <c r="M47" s="11" t="str">
        <f>IF(H47="OK",VLOOKUP(D47,等級マスタ!$A$4:$E$53,5,TRUE),"")</f>
        <v/>
      </c>
      <c r="N47" s="11" t="str">
        <f>IF(H47="OK",IF(E47="対象",IF(料率設定!$B$13="給与控除",MAX(0,ROUNDUP(ROUND(K47*(料率設定!$B$7+IF(I47="対象",料率設定!$B$8,0))/2,6)-0.5,0)),IF(料率設定!$B$13="切捨て",ROUNDDOWN(ROUND(K47*(料率設定!$B$7+IF(I47="対象",料率設定!$B$8,0))/2,6),0),ROUND(K47*(料率設定!$B$7+IF(I47="対象",料率設定!$B$8,0))/2,0))),0),"")</f>
        <v/>
      </c>
      <c r="O47" s="11" t="str">
        <f>IF(H47="OK",IF(AND(E47="対象",EOMONTH(料率設定!$B$3,0)&gt;=料率設定!$B$11),IF(料率設定!$B$13="給与控除",MAX(0,ROUNDUP(ROUND(K47*料率設定!$B$10/2,6)-0.5,0)),IF(料率設定!$B$13="切捨て",ROUNDDOWN(ROUND(K47*料率設定!$B$10/2,6),0),ROUND(K47*料率設定!$B$10/2,0))),0),"")</f>
        <v/>
      </c>
      <c r="P47" s="11" t="str">
        <f>IF(H47="OK",IF(F47="対象",IF(料率設定!$B$13="給与控除",MAX(0,ROUNDUP(ROUND(M47*料率設定!$B$9/2,6)-0.5,0)),IF(料率設定!$B$13="切捨て",ROUNDDOWN(ROUND(M47*料率設定!$B$9/2,6),0),ROUND(M47*料率設定!$B$9/2,0))),0),"")</f>
        <v/>
      </c>
      <c r="Q47" s="15" t="str">
        <f t="shared" si="1"/>
        <v/>
      </c>
      <c r="R47" s="14" t="str">
        <f>IF(H47="OK",IF(F47="対象",M47*料率設定!$B$12,0),"")</f>
        <v/>
      </c>
      <c r="S47" s="14" t="str">
        <f>IF(H47="OK",IF(E47="対象",K47*(料率設定!$B$7+IF(I47="対象",料率設定!$B$8,0)+IF(EOMONTH(料率設定!$B$3,0)&gt;=料率設定!$B$11,料率設定!$B$10,0)),0)+IF(F47="対象",M47*料率設定!$B$9,0)-Q47+R47,"")</f>
        <v/>
      </c>
    </row>
    <row r="48" spans="1:19" ht="26" customHeight="1">
      <c r="A48" s="4"/>
      <c r="B48" s="4"/>
      <c r="C48" s="12"/>
      <c r="D48" s="13"/>
      <c r="E48" s="4" t="s">
        <v>107</v>
      </c>
      <c r="F48" s="4" t="s">
        <v>107</v>
      </c>
      <c r="G48" s="4" t="s">
        <v>108</v>
      </c>
      <c r="H48" s="11" t="str">
        <f>IF(COUNTA(A48:D48)=0,"",IF(料率設定!$B$15&lt;&gt;"設定OK","要確認：料率設定",IF(OR(A48="",B48="",COUNT(C48:D48)&lt;&gt;2),"要確認：入力不足",IF(OR(C48&lt;=0,C48&gt;EOMONTH(料率設定!$B$3,0),D48&lt;0,D48&lt;&gt;INT(D48)),"要確認：日付・金額",IF(COUNTIF($A$5:$A$104,A48)&gt;1,"要確認：ID重複",IF(OR(AND(E48&lt;&gt;"対象",E48&lt;&gt;"対象外"),AND(F48&lt;&gt;"対象",F48&lt;&gt;"対象外"),AND(G48&lt;&gt;"自動",G48&lt;&gt;"対象",G48&lt;&gt;"対象外")),"要確認：区分",IF(EOMONTH(料率設定!$B$3,0)&gt;=DATE(YEAR(C48)+70,MONTH(C48),DAY(C48))-1,"要確認：70歳以上","OK")))))))</f>
        <v/>
      </c>
      <c r="I48" s="11" t="str">
        <f>IF(H48="OK",IF(E48="対象外","対象外",IF(G48&lt;&gt;"自動",G48,IF(AND(EOMONTH(料率設定!$B$3,0)&gt;=DATE(YEAR(C48)+40,MONTH(C48),DAY(C48))-1,EOMONTH(料率設定!$B$3,0)&lt;DATE(YEAR(C48)+65,MONTH(C48),DAY(C48))-1),"対象","対象外"))),"")</f>
        <v/>
      </c>
      <c r="J48" s="11" t="str">
        <f>IF(H48="OK",VLOOKUP(D48,等級マスタ!$A$4:$E$53,2,TRUE),"")</f>
        <v/>
      </c>
      <c r="K48" s="11" t="str">
        <f>IF(H48="OK",VLOOKUP(D48,等級マスタ!$A$4:$E$53,3,TRUE),"")</f>
        <v/>
      </c>
      <c r="L48" s="11" t="str">
        <f>IF(H48="OK",VLOOKUP(D48,等級マスタ!$A$4:$E$53,4,TRUE),"")</f>
        <v/>
      </c>
      <c r="M48" s="11" t="str">
        <f>IF(H48="OK",VLOOKUP(D48,等級マスタ!$A$4:$E$53,5,TRUE),"")</f>
        <v/>
      </c>
      <c r="N48" s="11" t="str">
        <f>IF(H48="OK",IF(E48="対象",IF(料率設定!$B$13="給与控除",MAX(0,ROUNDUP(ROUND(K48*(料率設定!$B$7+IF(I48="対象",料率設定!$B$8,0))/2,6)-0.5,0)),IF(料率設定!$B$13="切捨て",ROUNDDOWN(ROUND(K48*(料率設定!$B$7+IF(I48="対象",料率設定!$B$8,0))/2,6),0),ROUND(K48*(料率設定!$B$7+IF(I48="対象",料率設定!$B$8,0))/2,0))),0),"")</f>
        <v/>
      </c>
      <c r="O48" s="11" t="str">
        <f>IF(H48="OK",IF(AND(E48="対象",EOMONTH(料率設定!$B$3,0)&gt;=料率設定!$B$11),IF(料率設定!$B$13="給与控除",MAX(0,ROUNDUP(ROUND(K48*料率設定!$B$10/2,6)-0.5,0)),IF(料率設定!$B$13="切捨て",ROUNDDOWN(ROUND(K48*料率設定!$B$10/2,6),0),ROUND(K48*料率設定!$B$10/2,0))),0),"")</f>
        <v/>
      </c>
      <c r="P48" s="11" t="str">
        <f>IF(H48="OK",IF(F48="対象",IF(料率設定!$B$13="給与控除",MAX(0,ROUNDUP(ROUND(M48*料率設定!$B$9/2,6)-0.5,0)),IF(料率設定!$B$13="切捨て",ROUNDDOWN(ROUND(M48*料率設定!$B$9/2,6),0),ROUND(M48*料率設定!$B$9/2,0))),0),"")</f>
        <v/>
      </c>
      <c r="Q48" s="15" t="str">
        <f t="shared" si="1"/>
        <v/>
      </c>
      <c r="R48" s="14" t="str">
        <f>IF(H48="OK",IF(F48="対象",M48*料率設定!$B$12,0),"")</f>
        <v/>
      </c>
      <c r="S48" s="14" t="str">
        <f>IF(H48="OK",IF(E48="対象",K48*(料率設定!$B$7+IF(I48="対象",料率設定!$B$8,0)+IF(EOMONTH(料率設定!$B$3,0)&gt;=料率設定!$B$11,料率設定!$B$10,0)),0)+IF(F48="対象",M48*料率設定!$B$9,0)-Q48+R48,"")</f>
        <v/>
      </c>
    </row>
    <row r="49" spans="1:19" ht="26" customHeight="1">
      <c r="A49" s="4"/>
      <c r="B49" s="4"/>
      <c r="C49" s="12"/>
      <c r="D49" s="13"/>
      <c r="E49" s="4" t="s">
        <v>107</v>
      </c>
      <c r="F49" s="4" t="s">
        <v>107</v>
      </c>
      <c r="G49" s="4" t="s">
        <v>108</v>
      </c>
      <c r="H49" s="11" t="str">
        <f>IF(COUNTA(A49:D49)=0,"",IF(料率設定!$B$15&lt;&gt;"設定OK","要確認：料率設定",IF(OR(A49="",B49="",COUNT(C49:D49)&lt;&gt;2),"要確認：入力不足",IF(OR(C49&lt;=0,C49&gt;EOMONTH(料率設定!$B$3,0),D49&lt;0,D49&lt;&gt;INT(D49)),"要確認：日付・金額",IF(COUNTIF($A$5:$A$104,A49)&gt;1,"要確認：ID重複",IF(OR(AND(E49&lt;&gt;"対象",E49&lt;&gt;"対象外"),AND(F49&lt;&gt;"対象",F49&lt;&gt;"対象外"),AND(G49&lt;&gt;"自動",G49&lt;&gt;"対象",G49&lt;&gt;"対象外")),"要確認：区分",IF(EOMONTH(料率設定!$B$3,0)&gt;=DATE(YEAR(C49)+70,MONTH(C49),DAY(C49))-1,"要確認：70歳以上","OK")))))))</f>
        <v/>
      </c>
      <c r="I49" s="11" t="str">
        <f>IF(H49="OK",IF(E49="対象外","対象外",IF(G49&lt;&gt;"自動",G49,IF(AND(EOMONTH(料率設定!$B$3,0)&gt;=DATE(YEAR(C49)+40,MONTH(C49),DAY(C49))-1,EOMONTH(料率設定!$B$3,0)&lt;DATE(YEAR(C49)+65,MONTH(C49),DAY(C49))-1),"対象","対象外"))),"")</f>
        <v/>
      </c>
      <c r="J49" s="11" t="str">
        <f>IF(H49="OK",VLOOKUP(D49,等級マスタ!$A$4:$E$53,2,TRUE),"")</f>
        <v/>
      </c>
      <c r="K49" s="11" t="str">
        <f>IF(H49="OK",VLOOKUP(D49,等級マスタ!$A$4:$E$53,3,TRUE),"")</f>
        <v/>
      </c>
      <c r="L49" s="11" t="str">
        <f>IF(H49="OK",VLOOKUP(D49,等級マスタ!$A$4:$E$53,4,TRUE),"")</f>
        <v/>
      </c>
      <c r="M49" s="11" t="str">
        <f>IF(H49="OK",VLOOKUP(D49,等級マスタ!$A$4:$E$53,5,TRUE),"")</f>
        <v/>
      </c>
      <c r="N49" s="11" t="str">
        <f>IF(H49="OK",IF(E49="対象",IF(料率設定!$B$13="給与控除",MAX(0,ROUNDUP(ROUND(K49*(料率設定!$B$7+IF(I49="対象",料率設定!$B$8,0))/2,6)-0.5,0)),IF(料率設定!$B$13="切捨て",ROUNDDOWN(ROUND(K49*(料率設定!$B$7+IF(I49="対象",料率設定!$B$8,0))/2,6),0),ROUND(K49*(料率設定!$B$7+IF(I49="対象",料率設定!$B$8,0))/2,0))),0),"")</f>
        <v/>
      </c>
      <c r="O49" s="11" t="str">
        <f>IF(H49="OK",IF(AND(E49="対象",EOMONTH(料率設定!$B$3,0)&gt;=料率設定!$B$11),IF(料率設定!$B$13="給与控除",MAX(0,ROUNDUP(ROUND(K49*料率設定!$B$10/2,6)-0.5,0)),IF(料率設定!$B$13="切捨て",ROUNDDOWN(ROUND(K49*料率設定!$B$10/2,6),0),ROUND(K49*料率設定!$B$10/2,0))),0),"")</f>
        <v/>
      </c>
      <c r="P49" s="11" t="str">
        <f>IF(H49="OK",IF(F49="対象",IF(料率設定!$B$13="給与控除",MAX(0,ROUNDUP(ROUND(M49*料率設定!$B$9/2,6)-0.5,0)),IF(料率設定!$B$13="切捨て",ROUNDDOWN(ROUND(M49*料率設定!$B$9/2,6),0),ROUND(M49*料率設定!$B$9/2,0))),0),"")</f>
        <v/>
      </c>
      <c r="Q49" s="15" t="str">
        <f t="shared" si="1"/>
        <v/>
      </c>
      <c r="R49" s="14" t="str">
        <f>IF(H49="OK",IF(F49="対象",M49*料率設定!$B$12,0),"")</f>
        <v/>
      </c>
      <c r="S49" s="14" t="str">
        <f>IF(H49="OK",IF(E49="対象",K49*(料率設定!$B$7+IF(I49="対象",料率設定!$B$8,0)+IF(EOMONTH(料率設定!$B$3,0)&gt;=料率設定!$B$11,料率設定!$B$10,0)),0)+IF(F49="対象",M49*料率設定!$B$9,0)-Q49+R49,"")</f>
        <v/>
      </c>
    </row>
    <row r="50" spans="1:19" ht="26" customHeight="1">
      <c r="A50" s="4"/>
      <c r="B50" s="4"/>
      <c r="C50" s="12"/>
      <c r="D50" s="13"/>
      <c r="E50" s="4" t="s">
        <v>107</v>
      </c>
      <c r="F50" s="4" t="s">
        <v>107</v>
      </c>
      <c r="G50" s="4" t="s">
        <v>108</v>
      </c>
      <c r="H50" s="11" t="str">
        <f>IF(COUNTA(A50:D50)=0,"",IF(料率設定!$B$15&lt;&gt;"設定OK","要確認：料率設定",IF(OR(A50="",B50="",COUNT(C50:D50)&lt;&gt;2),"要確認：入力不足",IF(OR(C50&lt;=0,C50&gt;EOMONTH(料率設定!$B$3,0),D50&lt;0,D50&lt;&gt;INT(D50)),"要確認：日付・金額",IF(COUNTIF($A$5:$A$104,A50)&gt;1,"要確認：ID重複",IF(OR(AND(E50&lt;&gt;"対象",E50&lt;&gt;"対象外"),AND(F50&lt;&gt;"対象",F50&lt;&gt;"対象外"),AND(G50&lt;&gt;"自動",G50&lt;&gt;"対象",G50&lt;&gt;"対象外")),"要確認：区分",IF(EOMONTH(料率設定!$B$3,0)&gt;=DATE(YEAR(C50)+70,MONTH(C50),DAY(C50))-1,"要確認：70歳以上","OK")))))))</f>
        <v/>
      </c>
      <c r="I50" s="11" t="str">
        <f>IF(H50="OK",IF(E50="対象外","対象外",IF(G50&lt;&gt;"自動",G50,IF(AND(EOMONTH(料率設定!$B$3,0)&gt;=DATE(YEAR(C50)+40,MONTH(C50),DAY(C50))-1,EOMONTH(料率設定!$B$3,0)&lt;DATE(YEAR(C50)+65,MONTH(C50),DAY(C50))-1),"対象","対象外"))),"")</f>
        <v/>
      </c>
      <c r="J50" s="11" t="str">
        <f>IF(H50="OK",VLOOKUP(D50,等級マスタ!$A$4:$E$53,2,TRUE),"")</f>
        <v/>
      </c>
      <c r="K50" s="11" t="str">
        <f>IF(H50="OK",VLOOKUP(D50,等級マスタ!$A$4:$E$53,3,TRUE),"")</f>
        <v/>
      </c>
      <c r="L50" s="11" t="str">
        <f>IF(H50="OK",VLOOKUP(D50,等級マスタ!$A$4:$E$53,4,TRUE),"")</f>
        <v/>
      </c>
      <c r="M50" s="11" t="str">
        <f>IF(H50="OK",VLOOKUP(D50,等級マスタ!$A$4:$E$53,5,TRUE),"")</f>
        <v/>
      </c>
      <c r="N50" s="11" t="str">
        <f>IF(H50="OK",IF(E50="対象",IF(料率設定!$B$13="給与控除",MAX(0,ROUNDUP(ROUND(K50*(料率設定!$B$7+IF(I50="対象",料率設定!$B$8,0))/2,6)-0.5,0)),IF(料率設定!$B$13="切捨て",ROUNDDOWN(ROUND(K50*(料率設定!$B$7+IF(I50="対象",料率設定!$B$8,0))/2,6),0),ROUND(K50*(料率設定!$B$7+IF(I50="対象",料率設定!$B$8,0))/2,0))),0),"")</f>
        <v/>
      </c>
      <c r="O50" s="11" t="str">
        <f>IF(H50="OK",IF(AND(E50="対象",EOMONTH(料率設定!$B$3,0)&gt;=料率設定!$B$11),IF(料率設定!$B$13="給与控除",MAX(0,ROUNDUP(ROUND(K50*料率設定!$B$10/2,6)-0.5,0)),IF(料率設定!$B$13="切捨て",ROUNDDOWN(ROUND(K50*料率設定!$B$10/2,6),0),ROUND(K50*料率設定!$B$10/2,0))),0),"")</f>
        <v/>
      </c>
      <c r="P50" s="11" t="str">
        <f>IF(H50="OK",IF(F50="対象",IF(料率設定!$B$13="給与控除",MAX(0,ROUNDUP(ROUND(M50*料率設定!$B$9/2,6)-0.5,0)),IF(料率設定!$B$13="切捨て",ROUNDDOWN(ROUND(M50*料率設定!$B$9/2,6),0),ROUND(M50*料率設定!$B$9/2,0))),0),"")</f>
        <v/>
      </c>
      <c r="Q50" s="15" t="str">
        <f t="shared" si="1"/>
        <v/>
      </c>
      <c r="R50" s="14" t="str">
        <f>IF(H50="OK",IF(F50="対象",M50*料率設定!$B$12,0),"")</f>
        <v/>
      </c>
      <c r="S50" s="14" t="str">
        <f>IF(H50="OK",IF(E50="対象",K50*(料率設定!$B$7+IF(I50="対象",料率設定!$B$8,0)+IF(EOMONTH(料率設定!$B$3,0)&gt;=料率設定!$B$11,料率設定!$B$10,0)),0)+IF(F50="対象",M50*料率設定!$B$9,0)-Q50+R50,"")</f>
        <v/>
      </c>
    </row>
    <row r="51" spans="1:19" ht="26" customHeight="1">
      <c r="A51" s="4"/>
      <c r="B51" s="4"/>
      <c r="C51" s="12"/>
      <c r="D51" s="13"/>
      <c r="E51" s="4" t="s">
        <v>107</v>
      </c>
      <c r="F51" s="4" t="s">
        <v>107</v>
      </c>
      <c r="G51" s="4" t="s">
        <v>108</v>
      </c>
      <c r="H51" s="11" t="str">
        <f>IF(COUNTA(A51:D51)=0,"",IF(料率設定!$B$15&lt;&gt;"設定OK","要確認：料率設定",IF(OR(A51="",B51="",COUNT(C51:D51)&lt;&gt;2),"要確認：入力不足",IF(OR(C51&lt;=0,C51&gt;EOMONTH(料率設定!$B$3,0),D51&lt;0,D51&lt;&gt;INT(D51)),"要確認：日付・金額",IF(COUNTIF($A$5:$A$104,A51)&gt;1,"要確認：ID重複",IF(OR(AND(E51&lt;&gt;"対象",E51&lt;&gt;"対象外"),AND(F51&lt;&gt;"対象",F51&lt;&gt;"対象外"),AND(G51&lt;&gt;"自動",G51&lt;&gt;"対象",G51&lt;&gt;"対象外")),"要確認：区分",IF(EOMONTH(料率設定!$B$3,0)&gt;=DATE(YEAR(C51)+70,MONTH(C51),DAY(C51))-1,"要確認：70歳以上","OK")))))))</f>
        <v/>
      </c>
      <c r="I51" s="11" t="str">
        <f>IF(H51="OK",IF(E51="対象外","対象外",IF(G51&lt;&gt;"自動",G51,IF(AND(EOMONTH(料率設定!$B$3,0)&gt;=DATE(YEAR(C51)+40,MONTH(C51),DAY(C51))-1,EOMONTH(料率設定!$B$3,0)&lt;DATE(YEAR(C51)+65,MONTH(C51),DAY(C51))-1),"対象","対象外"))),"")</f>
        <v/>
      </c>
      <c r="J51" s="11" t="str">
        <f>IF(H51="OK",VLOOKUP(D51,等級マスタ!$A$4:$E$53,2,TRUE),"")</f>
        <v/>
      </c>
      <c r="K51" s="11" t="str">
        <f>IF(H51="OK",VLOOKUP(D51,等級マスタ!$A$4:$E$53,3,TRUE),"")</f>
        <v/>
      </c>
      <c r="L51" s="11" t="str">
        <f>IF(H51="OK",VLOOKUP(D51,等級マスタ!$A$4:$E$53,4,TRUE),"")</f>
        <v/>
      </c>
      <c r="M51" s="11" t="str">
        <f>IF(H51="OK",VLOOKUP(D51,等級マスタ!$A$4:$E$53,5,TRUE),"")</f>
        <v/>
      </c>
      <c r="N51" s="11" t="str">
        <f>IF(H51="OK",IF(E51="対象",IF(料率設定!$B$13="給与控除",MAX(0,ROUNDUP(ROUND(K51*(料率設定!$B$7+IF(I51="対象",料率設定!$B$8,0))/2,6)-0.5,0)),IF(料率設定!$B$13="切捨て",ROUNDDOWN(ROUND(K51*(料率設定!$B$7+IF(I51="対象",料率設定!$B$8,0))/2,6),0),ROUND(K51*(料率設定!$B$7+IF(I51="対象",料率設定!$B$8,0))/2,0))),0),"")</f>
        <v/>
      </c>
      <c r="O51" s="11" t="str">
        <f>IF(H51="OK",IF(AND(E51="対象",EOMONTH(料率設定!$B$3,0)&gt;=料率設定!$B$11),IF(料率設定!$B$13="給与控除",MAX(0,ROUNDUP(ROUND(K51*料率設定!$B$10/2,6)-0.5,0)),IF(料率設定!$B$13="切捨て",ROUNDDOWN(ROUND(K51*料率設定!$B$10/2,6),0),ROUND(K51*料率設定!$B$10/2,0))),0),"")</f>
        <v/>
      </c>
      <c r="P51" s="11" t="str">
        <f>IF(H51="OK",IF(F51="対象",IF(料率設定!$B$13="給与控除",MAX(0,ROUNDUP(ROUND(M51*料率設定!$B$9/2,6)-0.5,0)),IF(料率設定!$B$13="切捨て",ROUNDDOWN(ROUND(M51*料率設定!$B$9/2,6),0),ROUND(M51*料率設定!$B$9/2,0))),0),"")</f>
        <v/>
      </c>
      <c r="Q51" s="15" t="str">
        <f t="shared" si="1"/>
        <v/>
      </c>
      <c r="R51" s="14" t="str">
        <f>IF(H51="OK",IF(F51="対象",M51*料率設定!$B$12,0),"")</f>
        <v/>
      </c>
      <c r="S51" s="14" t="str">
        <f>IF(H51="OK",IF(E51="対象",K51*(料率設定!$B$7+IF(I51="対象",料率設定!$B$8,0)+IF(EOMONTH(料率設定!$B$3,0)&gt;=料率設定!$B$11,料率設定!$B$10,0)),0)+IF(F51="対象",M51*料率設定!$B$9,0)-Q51+R51,"")</f>
        <v/>
      </c>
    </row>
    <row r="52" spans="1:19" ht="26" customHeight="1">
      <c r="A52" s="4"/>
      <c r="B52" s="4"/>
      <c r="C52" s="12"/>
      <c r="D52" s="13"/>
      <c r="E52" s="4" t="s">
        <v>107</v>
      </c>
      <c r="F52" s="4" t="s">
        <v>107</v>
      </c>
      <c r="G52" s="4" t="s">
        <v>108</v>
      </c>
      <c r="H52" s="11" t="str">
        <f>IF(COUNTA(A52:D52)=0,"",IF(料率設定!$B$15&lt;&gt;"設定OK","要確認：料率設定",IF(OR(A52="",B52="",COUNT(C52:D52)&lt;&gt;2),"要確認：入力不足",IF(OR(C52&lt;=0,C52&gt;EOMONTH(料率設定!$B$3,0),D52&lt;0,D52&lt;&gt;INT(D52)),"要確認：日付・金額",IF(COUNTIF($A$5:$A$104,A52)&gt;1,"要確認：ID重複",IF(OR(AND(E52&lt;&gt;"対象",E52&lt;&gt;"対象外"),AND(F52&lt;&gt;"対象",F52&lt;&gt;"対象外"),AND(G52&lt;&gt;"自動",G52&lt;&gt;"対象",G52&lt;&gt;"対象外")),"要確認：区分",IF(EOMONTH(料率設定!$B$3,0)&gt;=DATE(YEAR(C52)+70,MONTH(C52),DAY(C52))-1,"要確認：70歳以上","OK")))))))</f>
        <v/>
      </c>
      <c r="I52" s="11" t="str">
        <f>IF(H52="OK",IF(E52="対象外","対象外",IF(G52&lt;&gt;"自動",G52,IF(AND(EOMONTH(料率設定!$B$3,0)&gt;=DATE(YEAR(C52)+40,MONTH(C52),DAY(C52))-1,EOMONTH(料率設定!$B$3,0)&lt;DATE(YEAR(C52)+65,MONTH(C52),DAY(C52))-1),"対象","対象外"))),"")</f>
        <v/>
      </c>
      <c r="J52" s="11" t="str">
        <f>IF(H52="OK",VLOOKUP(D52,等級マスタ!$A$4:$E$53,2,TRUE),"")</f>
        <v/>
      </c>
      <c r="K52" s="11" t="str">
        <f>IF(H52="OK",VLOOKUP(D52,等級マスタ!$A$4:$E$53,3,TRUE),"")</f>
        <v/>
      </c>
      <c r="L52" s="11" t="str">
        <f>IF(H52="OK",VLOOKUP(D52,等級マスタ!$A$4:$E$53,4,TRUE),"")</f>
        <v/>
      </c>
      <c r="M52" s="11" t="str">
        <f>IF(H52="OK",VLOOKUP(D52,等級マスタ!$A$4:$E$53,5,TRUE),"")</f>
        <v/>
      </c>
      <c r="N52" s="11" t="str">
        <f>IF(H52="OK",IF(E52="対象",IF(料率設定!$B$13="給与控除",MAX(0,ROUNDUP(ROUND(K52*(料率設定!$B$7+IF(I52="対象",料率設定!$B$8,0))/2,6)-0.5,0)),IF(料率設定!$B$13="切捨て",ROUNDDOWN(ROUND(K52*(料率設定!$B$7+IF(I52="対象",料率設定!$B$8,0))/2,6),0),ROUND(K52*(料率設定!$B$7+IF(I52="対象",料率設定!$B$8,0))/2,0))),0),"")</f>
        <v/>
      </c>
      <c r="O52" s="11" t="str">
        <f>IF(H52="OK",IF(AND(E52="対象",EOMONTH(料率設定!$B$3,0)&gt;=料率設定!$B$11),IF(料率設定!$B$13="給与控除",MAX(0,ROUNDUP(ROUND(K52*料率設定!$B$10/2,6)-0.5,0)),IF(料率設定!$B$13="切捨て",ROUNDDOWN(ROUND(K52*料率設定!$B$10/2,6),0),ROUND(K52*料率設定!$B$10/2,0))),0),"")</f>
        <v/>
      </c>
      <c r="P52" s="11" t="str">
        <f>IF(H52="OK",IF(F52="対象",IF(料率設定!$B$13="給与控除",MAX(0,ROUNDUP(ROUND(M52*料率設定!$B$9/2,6)-0.5,0)),IF(料率設定!$B$13="切捨て",ROUNDDOWN(ROUND(M52*料率設定!$B$9/2,6),0),ROUND(M52*料率設定!$B$9/2,0))),0),"")</f>
        <v/>
      </c>
      <c r="Q52" s="15" t="str">
        <f t="shared" si="1"/>
        <v/>
      </c>
      <c r="R52" s="14" t="str">
        <f>IF(H52="OK",IF(F52="対象",M52*料率設定!$B$12,0),"")</f>
        <v/>
      </c>
      <c r="S52" s="14" t="str">
        <f>IF(H52="OK",IF(E52="対象",K52*(料率設定!$B$7+IF(I52="対象",料率設定!$B$8,0)+IF(EOMONTH(料率設定!$B$3,0)&gt;=料率設定!$B$11,料率設定!$B$10,0)),0)+IF(F52="対象",M52*料率設定!$B$9,0)-Q52+R52,"")</f>
        <v/>
      </c>
    </row>
    <row r="53" spans="1:19" ht="26" customHeight="1">
      <c r="A53" s="4"/>
      <c r="B53" s="4"/>
      <c r="C53" s="12"/>
      <c r="D53" s="13"/>
      <c r="E53" s="4" t="s">
        <v>107</v>
      </c>
      <c r="F53" s="4" t="s">
        <v>107</v>
      </c>
      <c r="G53" s="4" t="s">
        <v>108</v>
      </c>
      <c r="H53" s="11" t="str">
        <f>IF(COUNTA(A53:D53)=0,"",IF(料率設定!$B$15&lt;&gt;"設定OK","要確認：料率設定",IF(OR(A53="",B53="",COUNT(C53:D53)&lt;&gt;2),"要確認：入力不足",IF(OR(C53&lt;=0,C53&gt;EOMONTH(料率設定!$B$3,0),D53&lt;0,D53&lt;&gt;INT(D53)),"要確認：日付・金額",IF(COUNTIF($A$5:$A$104,A53)&gt;1,"要確認：ID重複",IF(OR(AND(E53&lt;&gt;"対象",E53&lt;&gt;"対象外"),AND(F53&lt;&gt;"対象",F53&lt;&gt;"対象外"),AND(G53&lt;&gt;"自動",G53&lt;&gt;"対象",G53&lt;&gt;"対象外")),"要確認：区分",IF(EOMONTH(料率設定!$B$3,0)&gt;=DATE(YEAR(C53)+70,MONTH(C53),DAY(C53))-1,"要確認：70歳以上","OK")))))))</f>
        <v/>
      </c>
      <c r="I53" s="11" t="str">
        <f>IF(H53="OK",IF(E53="対象外","対象外",IF(G53&lt;&gt;"自動",G53,IF(AND(EOMONTH(料率設定!$B$3,0)&gt;=DATE(YEAR(C53)+40,MONTH(C53),DAY(C53))-1,EOMONTH(料率設定!$B$3,0)&lt;DATE(YEAR(C53)+65,MONTH(C53),DAY(C53))-1),"対象","対象外"))),"")</f>
        <v/>
      </c>
      <c r="J53" s="11" t="str">
        <f>IF(H53="OK",VLOOKUP(D53,等級マスタ!$A$4:$E$53,2,TRUE),"")</f>
        <v/>
      </c>
      <c r="K53" s="11" t="str">
        <f>IF(H53="OK",VLOOKUP(D53,等級マスタ!$A$4:$E$53,3,TRUE),"")</f>
        <v/>
      </c>
      <c r="L53" s="11" t="str">
        <f>IF(H53="OK",VLOOKUP(D53,等級マスタ!$A$4:$E$53,4,TRUE),"")</f>
        <v/>
      </c>
      <c r="M53" s="11" t="str">
        <f>IF(H53="OK",VLOOKUP(D53,等級マスタ!$A$4:$E$53,5,TRUE),"")</f>
        <v/>
      </c>
      <c r="N53" s="11" t="str">
        <f>IF(H53="OK",IF(E53="対象",IF(料率設定!$B$13="給与控除",MAX(0,ROUNDUP(ROUND(K53*(料率設定!$B$7+IF(I53="対象",料率設定!$B$8,0))/2,6)-0.5,0)),IF(料率設定!$B$13="切捨て",ROUNDDOWN(ROUND(K53*(料率設定!$B$7+IF(I53="対象",料率設定!$B$8,0))/2,6),0),ROUND(K53*(料率設定!$B$7+IF(I53="対象",料率設定!$B$8,0))/2,0))),0),"")</f>
        <v/>
      </c>
      <c r="O53" s="11" t="str">
        <f>IF(H53="OK",IF(AND(E53="対象",EOMONTH(料率設定!$B$3,0)&gt;=料率設定!$B$11),IF(料率設定!$B$13="給与控除",MAX(0,ROUNDUP(ROUND(K53*料率設定!$B$10/2,6)-0.5,0)),IF(料率設定!$B$13="切捨て",ROUNDDOWN(ROUND(K53*料率設定!$B$10/2,6),0),ROUND(K53*料率設定!$B$10/2,0))),0),"")</f>
        <v/>
      </c>
      <c r="P53" s="11" t="str">
        <f>IF(H53="OK",IF(F53="対象",IF(料率設定!$B$13="給与控除",MAX(0,ROUNDUP(ROUND(M53*料率設定!$B$9/2,6)-0.5,0)),IF(料率設定!$B$13="切捨て",ROUNDDOWN(ROUND(M53*料率設定!$B$9/2,6),0),ROUND(M53*料率設定!$B$9/2,0))),0),"")</f>
        <v/>
      </c>
      <c r="Q53" s="15" t="str">
        <f t="shared" si="1"/>
        <v/>
      </c>
      <c r="R53" s="14" t="str">
        <f>IF(H53="OK",IF(F53="対象",M53*料率設定!$B$12,0),"")</f>
        <v/>
      </c>
      <c r="S53" s="14" t="str">
        <f>IF(H53="OK",IF(E53="対象",K53*(料率設定!$B$7+IF(I53="対象",料率設定!$B$8,0)+IF(EOMONTH(料率設定!$B$3,0)&gt;=料率設定!$B$11,料率設定!$B$10,0)),0)+IF(F53="対象",M53*料率設定!$B$9,0)-Q53+R53,"")</f>
        <v/>
      </c>
    </row>
    <row r="54" spans="1:19" ht="26" customHeight="1">
      <c r="A54" s="4"/>
      <c r="B54" s="4"/>
      <c r="C54" s="12"/>
      <c r="D54" s="13"/>
      <c r="E54" s="4" t="s">
        <v>107</v>
      </c>
      <c r="F54" s="4" t="s">
        <v>107</v>
      </c>
      <c r="G54" s="4" t="s">
        <v>108</v>
      </c>
      <c r="H54" s="11" t="str">
        <f>IF(COUNTA(A54:D54)=0,"",IF(料率設定!$B$15&lt;&gt;"設定OK","要確認：料率設定",IF(OR(A54="",B54="",COUNT(C54:D54)&lt;&gt;2),"要確認：入力不足",IF(OR(C54&lt;=0,C54&gt;EOMONTH(料率設定!$B$3,0),D54&lt;0,D54&lt;&gt;INT(D54)),"要確認：日付・金額",IF(COUNTIF($A$5:$A$104,A54)&gt;1,"要確認：ID重複",IF(OR(AND(E54&lt;&gt;"対象",E54&lt;&gt;"対象外"),AND(F54&lt;&gt;"対象",F54&lt;&gt;"対象外"),AND(G54&lt;&gt;"自動",G54&lt;&gt;"対象",G54&lt;&gt;"対象外")),"要確認：区分",IF(EOMONTH(料率設定!$B$3,0)&gt;=DATE(YEAR(C54)+70,MONTH(C54),DAY(C54))-1,"要確認：70歳以上","OK")))))))</f>
        <v/>
      </c>
      <c r="I54" s="11" t="str">
        <f>IF(H54="OK",IF(E54="対象外","対象外",IF(G54&lt;&gt;"自動",G54,IF(AND(EOMONTH(料率設定!$B$3,0)&gt;=DATE(YEAR(C54)+40,MONTH(C54),DAY(C54))-1,EOMONTH(料率設定!$B$3,0)&lt;DATE(YEAR(C54)+65,MONTH(C54),DAY(C54))-1),"対象","対象外"))),"")</f>
        <v/>
      </c>
      <c r="J54" s="11" t="str">
        <f>IF(H54="OK",VLOOKUP(D54,等級マスタ!$A$4:$E$53,2,TRUE),"")</f>
        <v/>
      </c>
      <c r="K54" s="11" t="str">
        <f>IF(H54="OK",VLOOKUP(D54,等級マスタ!$A$4:$E$53,3,TRUE),"")</f>
        <v/>
      </c>
      <c r="L54" s="11" t="str">
        <f>IF(H54="OK",VLOOKUP(D54,等級マスタ!$A$4:$E$53,4,TRUE),"")</f>
        <v/>
      </c>
      <c r="M54" s="11" t="str">
        <f>IF(H54="OK",VLOOKUP(D54,等級マスタ!$A$4:$E$53,5,TRUE),"")</f>
        <v/>
      </c>
      <c r="N54" s="11" t="str">
        <f>IF(H54="OK",IF(E54="対象",IF(料率設定!$B$13="給与控除",MAX(0,ROUNDUP(ROUND(K54*(料率設定!$B$7+IF(I54="対象",料率設定!$B$8,0))/2,6)-0.5,0)),IF(料率設定!$B$13="切捨て",ROUNDDOWN(ROUND(K54*(料率設定!$B$7+IF(I54="対象",料率設定!$B$8,0))/2,6),0),ROUND(K54*(料率設定!$B$7+IF(I54="対象",料率設定!$B$8,0))/2,0))),0),"")</f>
        <v/>
      </c>
      <c r="O54" s="11" t="str">
        <f>IF(H54="OK",IF(AND(E54="対象",EOMONTH(料率設定!$B$3,0)&gt;=料率設定!$B$11),IF(料率設定!$B$13="給与控除",MAX(0,ROUNDUP(ROUND(K54*料率設定!$B$10/2,6)-0.5,0)),IF(料率設定!$B$13="切捨て",ROUNDDOWN(ROUND(K54*料率設定!$B$10/2,6),0),ROUND(K54*料率設定!$B$10/2,0))),0),"")</f>
        <v/>
      </c>
      <c r="P54" s="11" t="str">
        <f>IF(H54="OK",IF(F54="対象",IF(料率設定!$B$13="給与控除",MAX(0,ROUNDUP(ROUND(M54*料率設定!$B$9/2,6)-0.5,0)),IF(料率設定!$B$13="切捨て",ROUNDDOWN(ROUND(M54*料率設定!$B$9/2,6),0),ROUND(M54*料率設定!$B$9/2,0))),0),"")</f>
        <v/>
      </c>
      <c r="Q54" s="15" t="str">
        <f t="shared" si="1"/>
        <v/>
      </c>
      <c r="R54" s="14" t="str">
        <f>IF(H54="OK",IF(F54="対象",M54*料率設定!$B$12,0),"")</f>
        <v/>
      </c>
      <c r="S54" s="14" t="str">
        <f>IF(H54="OK",IF(E54="対象",K54*(料率設定!$B$7+IF(I54="対象",料率設定!$B$8,0)+IF(EOMONTH(料率設定!$B$3,0)&gt;=料率設定!$B$11,料率設定!$B$10,0)),0)+IF(F54="対象",M54*料率設定!$B$9,0)-Q54+R54,"")</f>
        <v/>
      </c>
    </row>
    <row r="55" spans="1:19" ht="26" customHeight="1">
      <c r="A55" s="4"/>
      <c r="B55" s="4"/>
      <c r="C55" s="12"/>
      <c r="D55" s="13"/>
      <c r="E55" s="4" t="s">
        <v>107</v>
      </c>
      <c r="F55" s="4" t="s">
        <v>107</v>
      </c>
      <c r="G55" s="4" t="s">
        <v>108</v>
      </c>
      <c r="H55" s="11" t="str">
        <f>IF(COUNTA(A55:D55)=0,"",IF(料率設定!$B$15&lt;&gt;"設定OK","要確認：料率設定",IF(OR(A55="",B55="",COUNT(C55:D55)&lt;&gt;2),"要確認：入力不足",IF(OR(C55&lt;=0,C55&gt;EOMONTH(料率設定!$B$3,0),D55&lt;0,D55&lt;&gt;INT(D55)),"要確認：日付・金額",IF(COUNTIF($A$5:$A$104,A55)&gt;1,"要確認：ID重複",IF(OR(AND(E55&lt;&gt;"対象",E55&lt;&gt;"対象外"),AND(F55&lt;&gt;"対象",F55&lt;&gt;"対象外"),AND(G55&lt;&gt;"自動",G55&lt;&gt;"対象",G55&lt;&gt;"対象外")),"要確認：区分",IF(EOMONTH(料率設定!$B$3,0)&gt;=DATE(YEAR(C55)+70,MONTH(C55),DAY(C55))-1,"要確認：70歳以上","OK")))))))</f>
        <v/>
      </c>
      <c r="I55" s="11" t="str">
        <f>IF(H55="OK",IF(E55="対象外","対象外",IF(G55&lt;&gt;"自動",G55,IF(AND(EOMONTH(料率設定!$B$3,0)&gt;=DATE(YEAR(C55)+40,MONTH(C55),DAY(C55))-1,EOMONTH(料率設定!$B$3,0)&lt;DATE(YEAR(C55)+65,MONTH(C55),DAY(C55))-1),"対象","対象外"))),"")</f>
        <v/>
      </c>
      <c r="J55" s="11" t="str">
        <f>IF(H55="OK",VLOOKUP(D55,等級マスタ!$A$4:$E$53,2,TRUE),"")</f>
        <v/>
      </c>
      <c r="K55" s="11" t="str">
        <f>IF(H55="OK",VLOOKUP(D55,等級マスタ!$A$4:$E$53,3,TRUE),"")</f>
        <v/>
      </c>
      <c r="L55" s="11" t="str">
        <f>IF(H55="OK",VLOOKUP(D55,等級マスタ!$A$4:$E$53,4,TRUE),"")</f>
        <v/>
      </c>
      <c r="M55" s="11" t="str">
        <f>IF(H55="OK",VLOOKUP(D55,等級マスタ!$A$4:$E$53,5,TRUE),"")</f>
        <v/>
      </c>
      <c r="N55" s="11" t="str">
        <f>IF(H55="OK",IF(E55="対象",IF(料率設定!$B$13="給与控除",MAX(0,ROUNDUP(ROUND(K55*(料率設定!$B$7+IF(I55="対象",料率設定!$B$8,0))/2,6)-0.5,0)),IF(料率設定!$B$13="切捨て",ROUNDDOWN(ROUND(K55*(料率設定!$B$7+IF(I55="対象",料率設定!$B$8,0))/2,6),0),ROUND(K55*(料率設定!$B$7+IF(I55="対象",料率設定!$B$8,0))/2,0))),0),"")</f>
        <v/>
      </c>
      <c r="O55" s="11" t="str">
        <f>IF(H55="OK",IF(AND(E55="対象",EOMONTH(料率設定!$B$3,0)&gt;=料率設定!$B$11),IF(料率設定!$B$13="給与控除",MAX(0,ROUNDUP(ROUND(K55*料率設定!$B$10/2,6)-0.5,0)),IF(料率設定!$B$13="切捨て",ROUNDDOWN(ROUND(K55*料率設定!$B$10/2,6),0),ROUND(K55*料率設定!$B$10/2,0))),0),"")</f>
        <v/>
      </c>
      <c r="P55" s="11" t="str">
        <f>IF(H55="OK",IF(F55="対象",IF(料率設定!$B$13="給与控除",MAX(0,ROUNDUP(ROUND(M55*料率設定!$B$9/2,6)-0.5,0)),IF(料率設定!$B$13="切捨て",ROUNDDOWN(ROUND(M55*料率設定!$B$9/2,6),0),ROUND(M55*料率設定!$B$9/2,0))),0),"")</f>
        <v/>
      </c>
      <c r="Q55" s="15" t="str">
        <f t="shared" si="1"/>
        <v/>
      </c>
      <c r="R55" s="14" t="str">
        <f>IF(H55="OK",IF(F55="対象",M55*料率設定!$B$12,0),"")</f>
        <v/>
      </c>
      <c r="S55" s="14" t="str">
        <f>IF(H55="OK",IF(E55="対象",K55*(料率設定!$B$7+IF(I55="対象",料率設定!$B$8,0)+IF(EOMONTH(料率設定!$B$3,0)&gt;=料率設定!$B$11,料率設定!$B$10,0)),0)+IF(F55="対象",M55*料率設定!$B$9,0)-Q55+R55,"")</f>
        <v/>
      </c>
    </row>
    <row r="56" spans="1:19" ht="26" customHeight="1">
      <c r="A56" s="4"/>
      <c r="B56" s="4"/>
      <c r="C56" s="12"/>
      <c r="D56" s="13"/>
      <c r="E56" s="4" t="s">
        <v>107</v>
      </c>
      <c r="F56" s="4" t="s">
        <v>107</v>
      </c>
      <c r="G56" s="4" t="s">
        <v>108</v>
      </c>
      <c r="H56" s="11" t="str">
        <f>IF(COUNTA(A56:D56)=0,"",IF(料率設定!$B$15&lt;&gt;"設定OK","要確認：料率設定",IF(OR(A56="",B56="",COUNT(C56:D56)&lt;&gt;2),"要確認：入力不足",IF(OR(C56&lt;=0,C56&gt;EOMONTH(料率設定!$B$3,0),D56&lt;0,D56&lt;&gt;INT(D56)),"要確認：日付・金額",IF(COUNTIF($A$5:$A$104,A56)&gt;1,"要確認：ID重複",IF(OR(AND(E56&lt;&gt;"対象",E56&lt;&gt;"対象外"),AND(F56&lt;&gt;"対象",F56&lt;&gt;"対象外"),AND(G56&lt;&gt;"自動",G56&lt;&gt;"対象",G56&lt;&gt;"対象外")),"要確認：区分",IF(EOMONTH(料率設定!$B$3,0)&gt;=DATE(YEAR(C56)+70,MONTH(C56),DAY(C56))-1,"要確認：70歳以上","OK")))))))</f>
        <v/>
      </c>
      <c r="I56" s="11" t="str">
        <f>IF(H56="OK",IF(E56="対象外","対象外",IF(G56&lt;&gt;"自動",G56,IF(AND(EOMONTH(料率設定!$B$3,0)&gt;=DATE(YEAR(C56)+40,MONTH(C56),DAY(C56))-1,EOMONTH(料率設定!$B$3,0)&lt;DATE(YEAR(C56)+65,MONTH(C56),DAY(C56))-1),"対象","対象外"))),"")</f>
        <v/>
      </c>
      <c r="J56" s="11" t="str">
        <f>IF(H56="OK",VLOOKUP(D56,等級マスタ!$A$4:$E$53,2,TRUE),"")</f>
        <v/>
      </c>
      <c r="K56" s="11" t="str">
        <f>IF(H56="OK",VLOOKUP(D56,等級マスタ!$A$4:$E$53,3,TRUE),"")</f>
        <v/>
      </c>
      <c r="L56" s="11" t="str">
        <f>IF(H56="OK",VLOOKUP(D56,等級マスタ!$A$4:$E$53,4,TRUE),"")</f>
        <v/>
      </c>
      <c r="M56" s="11" t="str">
        <f>IF(H56="OK",VLOOKUP(D56,等級マスタ!$A$4:$E$53,5,TRUE),"")</f>
        <v/>
      </c>
      <c r="N56" s="11" t="str">
        <f>IF(H56="OK",IF(E56="対象",IF(料率設定!$B$13="給与控除",MAX(0,ROUNDUP(ROUND(K56*(料率設定!$B$7+IF(I56="対象",料率設定!$B$8,0))/2,6)-0.5,0)),IF(料率設定!$B$13="切捨て",ROUNDDOWN(ROUND(K56*(料率設定!$B$7+IF(I56="対象",料率設定!$B$8,0))/2,6),0),ROUND(K56*(料率設定!$B$7+IF(I56="対象",料率設定!$B$8,0))/2,0))),0),"")</f>
        <v/>
      </c>
      <c r="O56" s="11" t="str">
        <f>IF(H56="OK",IF(AND(E56="対象",EOMONTH(料率設定!$B$3,0)&gt;=料率設定!$B$11),IF(料率設定!$B$13="給与控除",MAX(0,ROUNDUP(ROUND(K56*料率設定!$B$10/2,6)-0.5,0)),IF(料率設定!$B$13="切捨て",ROUNDDOWN(ROUND(K56*料率設定!$B$10/2,6),0),ROUND(K56*料率設定!$B$10/2,0))),0),"")</f>
        <v/>
      </c>
      <c r="P56" s="11" t="str">
        <f>IF(H56="OK",IF(F56="対象",IF(料率設定!$B$13="給与控除",MAX(0,ROUNDUP(ROUND(M56*料率設定!$B$9/2,6)-0.5,0)),IF(料率設定!$B$13="切捨て",ROUNDDOWN(ROUND(M56*料率設定!$B$9/2,6),0),ROUND(M56*料率設定!$B$9/2,0))),0),"")</f>
        <v/>
      </c>
      <c r="Q56" s="15" t="str">
        <f t="shared" si="1"/>
        <v/>
      </c>
      <c r="R56" s="14" t="str">
        <f>IF(H56="OK",IF(F56="対象",M56*料率設定!$B$12,0),"")</f>
        <v/>
      </c>
      <c r="S56" s="14" t="str">
        <f>IF(H56="OK",IF(E56="対象",K56*(料率設定!$B$7+IF(I56="対象",料率設定!$B$8,0)+IF(EOMONTH(料率設定!$B$3,0)&gt;=料率設定!$B$11,料率設定!$B$10,0)),0)+IF(F56="対象",M56*料率設定!$B$9,0)-Q56+R56,"")</f>
        <v/>
      </c>
    </row>
    <row r="57" spans="1:19" ht="26" customHeight="1">
      <c r="A57" s="4"/>
      <c r="B57" s="4"/>
      <c r="C57" s="12"/>
      <c r="D57" s="13"/>
      <c r="E57" s="4" t="s">
        <v>107</v>
      </c>
      <c r="F57" s="4" t="s">
        <v>107</v>
      </c>
      <c r="G57" s="4" t="s">
        <v>108</v>
      </c>
      <c r="H57" s="11" t="str">
        <f>IF(COUNTA(A57:D57)=0,"",IF(料率設定!$B$15&lt;&gt;"設定OK","要確認：料率設定",IF(OR(A57="",B57="",COUNT(C57:D57)&lt;&gt;2),"要確認：入力不足",IF(OR(C57&lt;=0,C57&gt;EOMONTH(料率設定!$B$3,0),D57&lt;0,D57&lt;&gt;INT(D57)),"要確認：日付・金額",IF(COUNTIF($A$5:$A$104,A57)&gt;1,"要確認：ID重複",IF(OR(AND(E57&lt;&gt;"対象",E57&lt;&gt;"対象外"),AND(F57&lt;&gt;"対象",F57&lt;&gt;"対象外"),AND(G57&lt;&gt;"自動",G57&lt;&gt;"対象",G57&lt;&gt;"対象外")),"要確認：区分",IF(EOMONTH(料率設定!$B$3,0)&gt;=DATE(YEAR(C57)+70,MONTH(C57),DAY(C57))-1,"要確認：70歳以上","OK")))))))</f>
        <v/>
      </c>
      <c r="I57" s="11" t="str">
        <f>IF(H57="OK",IF(E57="対象外","対象外",IF(G57&lt;&gt;"自動",G57,IF(AND(EOMONTH(料率設定!$B$3,0)&gt;=DATE(YEAR(C57)+40,MONTH(C57),DAY(C57))-1,EOMONTH(料率設定!$B$3,0)&lt;DATE(YEAR(C57)+65,MONTH(C57),DAY(C57))-1),"対象","対象外"))),"")</f>
        <v/>
      </c>
      <c r="J57" s="11" t="str">
        <f>IF(H57="OK",VLOOKUP(D57,等級マスタ!$A$4:$E$53,2,TRUE),"")</f>
        <v/>
      </c>
      <c r="K57" s="11" t="str">
        <f>IF(H57="OK",VLOOKUP(D57,等級マスタ!$A$4:$E$53,3,TRUE),"")</f>
        <v/>
      </c>
      <c r="L57" s="11" t="str">
        <f>IF(H57="OK",VLOOKUP(D57,等級マスタ!$A$4:$E$53,4,TRUE),"")</f>
        <v/>
      </c>
      <c r="M57" s="11" t="str">
        <f>IF(H57="OK",VLOOKUP(D57,等級マスタ!$A$4:$E$53,5,TRUE),"")</f>
        <v/>
      </c>
      <c r="N57" s="11" t="str">
        <f>IF(H57="OK",IF(E57="対象",IF(料率設定!$B$13="給与控除",MAX(0,ROUNDUP(ROUND(K57*(料率設定!$B$7+IF(I57="対象",料率設定!$B$8,0))/2,6)-0.5,0)),IF(料率設定!$B$13="切捨て",ROUNDDOWN(ROUND(K57*(料率設定!$B$7+IF(I57="対象",料率設定!$B$8,0))/2,6),0),ROUND(K57*(料率設定!$B$7+IF(I57="対象",料率設定!$B$8,0))/2,0))),0),"")</f>
        <v/>
      </c>
      <c r="O57" s="11" t="str">
        <f>IF(H57="OK",IF(AND(E57="対象",EOMONTH(料率設定!$B$3,0)&gt;=料率設定!$B$11),IF(料率設定!$B$13="給与控除",MAX(0,ROUNDUP(ROUND(K57*料率設定!$B$10/2,6)-0.5,0)),IF(料率設定!$B$13="切捨て",ROUNDDOWN(ROUND(K57*料率設定!$B$10/2,6),0),ROUND(K57*料率設定!$B$10/2,0))),0),"")</f>
        <v/>
      </c>
      <c r="P57" s="11" t="str">
        <f>IF(H57="OK",IF(F57="対象",IF(料率設定!$B$13="給与控除",MAX(0,ROUNDUP(ROUND(M57*料率設定!$B$9/2,6)-0.5,0)),IF(料率設定!$B$13="切捨て",ROUNDDOWN(ROUND(M57*料率設定!$B$9/2,6),0),ROUND(M57*料率設定!$B$9/2,0))),0),"")</f>
        <v/>
      </c>
      <c r="Q57" s="15" t="str">
        <f t="shared" si="1"/>
        <v/>
      </c>
      <c r="R57" s="14" t="str">
        <f>IF(H57="OK",IF(F57="対象",M57*料率設定!$B$12,0),"")</f>
        <v/>
      </c>
      <c r="S57" s="14" t="str">
        <f>IF(H57="OK",IF(E57="対象",K57*(料率設定!$B$7+IF(I57="対象",料率設定!$B$8,0)+IF(EOMONTH(料率設定!$B$3,0)&gt;=料率設定!$B$11,料率設定!$B$10,0)),0)+IF(F57="対象",M57*料率設定!$B$9,0)-Q57+R57,"")</f>
        <v/>
      </c>
    </row>
    <row r="58" spans="1:19" ht="26" customHeight="1">
      <c r="A58" s="4"/>
      <c r="B58" s="4"/>
      <c r="C58" s="12"/>
      <c r="D58" s="13"/>
      <c r="E58" s="4" t="s">
        <v>107</v>
      </c>
      <c r="F58" s="4" t="s">
        <v>107</v>
      </c>
      <c r="G58" s="4" t="s">
        <v>108</v>
      </c>
      <c r="H58" s="11" t="str">
        <f>IF(COUNTA(A58:D58)=0,"",IF(料率設定!$B$15&lt;&gt;"設定OK","要確認：料率設定",IF(OR(A58="",B58="",COUNT(C58:D58)&lt;&gt;2),"要確認：入力不足",IF(OR(C58&lt;=0,C58&gt;EOMONTH(料率設定!$B$3,0),D58&lt;0,D58&lt;&gt;INT(D58)),"要確認：日付・金額",IF(COUNTIF($A$5:$A$104,A58)&gt;1,"要確認：ID重複",IF(OR(AND(E58&lt;&gt;"対象",E58&lt;&gt;"対象外"),AND(F58&lt;&gt;"対象",F58&lt;&gt;"対象外"),AND(G58&lt;&gt;"自動",G58&lt;&gt;"対象",G58&lt;&gt;"対象外")),"要確認：区分",IF(EOMONTH(料率設定!$B$3,0)&gt;=DATE(YEAR(C58)+70,MONTH(C58),DAY(C58))-1,"要確認：70歳以上","OK")))))))</f>
        <v/>
      </c>
      <c r="I58" s="11" t="str">
        <f>IF(H58="OK",IF(E58="対象外","対象外",IF(G58&lt;&gt;"自動",G58,IF(AND(EOMONTH(料率設定!$B$3,0)&gt;=DATE(YEAR(C58)+40,MONTH(C58),DAY(C58))-1,EOMONTH(料率設定!$B$3,0)&lt;DATE(YEAR(C58)+65,MONTH(C58),DAY(C58))-1),"対象","対象外"))),"")</f>
        <v/>
      </c>
      <c r="J58" s="11" t="str">
        <f>IF(H58="OK",VLOOKUP(D58,等級マスタ!$A$4:$E$53,2,TRUE),"")</f>
        <v/>
      </c>
      <c r="K58" s="11" t="str">
        <f>IF(H58="OK",VLOOKUP(D58,等級マスタ!$A$4:$E$53,3,TRUE),"")</f>
        <v/>
      </c>
      <c r="L58" s="11" t="str">
        <f>IF(H58="OK",VLOOKUP(D58,等級マスタ!$A$4:$E$53,4,TRUE),"")</f>
        <v/>
      </c>
      <c r="M58" s="11" t="str">
        <f>IF(H58="OK",VLOOKUP(D58,等級マスタ!$A$4:$E$53,5,TRUE),"")</f>
        <v/>
      </c>
      <c r="N58" s="11" t="str">
        <f>IF(H58="OK",IF(E58="対象",IF(料率設定!$B$13="給与控除",MAX(0,ROUNDUP(ROUND(K58*(料率設定!$B$7+IF(I58="対象",料率設定!$B$8,0))/2,6)-0.5,0)),IF(料率設定!$B$13="切捨て",ROUNDDOWN(ROUND(K58*(料率設定!$B$7+IF(I58="対象",料率設定!$B$8,0))/2,6),0),ROUND(K58*(料率設定!$B$7+IF(I58="対象",料率設定!$B$8,0))/2,0))),0),"")</f>
        <v/>
      </c>
      <c r="O58" s="11" t="str">
        <f>IF(H58="OK",IF(AND(E58="対象",EOMONTH(料率設定!$B$3,0)&gt;=料率設定!$B$11),IF(料率設定!$B$13="給与控除",MAX(0,ROUNDUP(ROUND(K58*料率設定!$B$10/2,6)-0.5,0)),IF(料率設定!$B$13="切捨て",ROUNDDOWN(ROUND(K58*料率設定!$B$10/2,6),0),ROUND(K58*料率設定!$B$10/2,0))),0),"")</f>
        <v/>
      </c>
      <c r="P58" s="11" t="str">
        <f>IF(H58="OK",IF(F58="対象",IF(料率設定!$B$13="給与控除",MAX(0,ROUNDUP(ROUND(M58*料率設定!$B$9/2,6)-0.5,0)),IF(料率設定!$B$13="切捨て",ROUNDDOWN(ROUND(M58*料率設定!$B$9/2,6),0),ROUND(M58*料率設定!$B$9/2,0))),0),"")</f>
        <v/>
      </c>
      <c r="Q58" s="15" t="str">
        <f t="shared" si="1"/>
        <v/>
      </c>
      <c r="R58" s="14" t="str">
        <f>IF(H58="OK",IF(F58="対象",M58*料率設定!$B$12,0),"")</f>
        <v/>
      </c>
      <c r="S58" s="14" t="str">
        <f>IF(H58="OK",IF(E58="対象",K58*(料率設定!$B$7+IF(I58="対象",料率設定!$B$8,0)+IF(EOMONTH(料率設定!$B$3,0)&gt;=料率設定!$B$11,料率設定!$B$10,0)),0)+IF(F58="対象",M58*料率設定!$B$9,0)-Q58+R58,"")</f>
        <v/>
      </c>
    </row>
    <row r="59" spans="1:19" ht="26" customHeight="1">
      <c r="A59" s="4"/>
      <c r="B59" s="4"/>
      <c r="C59" s="12"/>
      <c r="D59" s="13"/>
      <c r="E59" s="4" t="s">
        <v>107</v>
      </c>
      <c r="F59" s="4" t="s">
        <v>107</v>
      </c>
      <c r="G59" s="4" t="s">
        <v>108</v>
      </c>
      <c r="H59" s="11" t="str">
        <f>IF(COUNTA(A59:D59)=0,"",IF(料率設定!$B$15&lt;&gt;"設定OK","要確認：料率設定",IF(OR(A59="",B59="",COUNT(C59:D59)&lt;&gt;2),"要確認：入力不足",IF(OR(C59&lt;=0,C59&gt;EOMONTH(料率設定!$B$3,0),D59&lt;0,D59&lt;&gt;INT(D59)),"要確認：日付・金額",IF(COUNTIF($A$5:$A$104,A59)&gt;1,"要確認：ID重複",IF(OR(AND(E59&lt;&gt;"対象",E59&lt;&gt;"対象外"),AND(F59&lt;&gt;"対象",F59&lt;&gt;"対象外"),AND(G59&lt;&gt;"自動",G59&lt;&gt;"対象",G59&lt;&gt;"対象外")),"要確認：区分",IF(EOMONTH(料率設定!$B$3,0)&gt;=DATE(YEAR(C59)+70,MONTH(C59),DAY(C59))-1,"要確認：70歳以上","OK")))))))</f>
        <v/>
      </c>
      <c r="I59" s="11" t="str">
        <f>IF(H59="OK",IF(E59="対象外","対象外",IF(G59&lt;&gt;"自動",G59,IF(AND(EOMONTH(料率設定!$B$3,0)&gt;=DATE(YEAR(C59)+40,MONTH(C59),DAY(C59))-1,EOMONTH(料率設定!$B$3,0)&lt;DATE(YEAR(C59)+65,MONTH(C59),DAY(C59))-1),"対象","対象外"))),"")</f>
        <v/>
      </c>
      <c r="J59" s="11" t="str">
        <f>IF(H59="OK",VLOOKUP(D59,等級マスタ!$A$4:$E$53,2,TRUE),"")</f>
        <v/>
      </c>
      <c r="K59" s="11" t="str">
        <f>IF(H59="OK",VLOOKUP(D59,等級マスタ!$A$4:$E$53,3,TRUE),"")</f>
        <v/>
      </c>
      <c r="L59" s="11" t="str">
        <f>IF(H59="OK",VLOOKUP(D59,等級マスタ!$A$4:$E$53,4,TRUE),"")</f>
        <v/>
      </c>
      <c r="M59" s="11" t="str">
        <f>IF(H59="OK",VLOOKUP(D59,等級マスタ!$A$4:$E$53,5,TRUE),"")</f>
        <v/>
      </c>
      <c r="N59" s="11" t="str">
        <f>IF(H59="OK",IF(E59="対象",IF(料率設定!$B$13="給与控除",MAX(0,ROUNDUP(ROUND(K59*(料率設定!$B$7+IF(I59="対象",料率設定!$B$8,0))/2,6)-0.5,0)),IF(料率設定!$B$13="切捨て",ROUNDDOWN(ROUND(K59*(料率設定!$B$7+IF(I59="対象",料率設定!$B$8,0))/2,6),0),ROUND(K59*(料率設定!$B$7+IF(I59="対象",料率設定!$B$8,0))/2,0))),0),"")</f>
        <v/>
      </c>
      <c r="O59" s="11" t="str">
        <f>IF(H59="OK",IF(AND(E59="対象",EOMONTH(料率設定!$B$3,0)&gt;=料率設定!$B$11),IF(料率設定!$B$13="給与控除",MAX(0,ROUNDUP(ROUND(K59*料率設定!$B$10/2,6)-0.5,0)),IF(料率設定!$B$13="切捨て",ROUNDDOWN(ROUND(K59*料率設定!$B$10/2,6),0),ROUND(K59*料率設定!$B$10/2,0))),0),"")</f>
        <v/>
      </c>
      <c r="P59" s="11" t="str">
        <f>IF(H59="OK",IF(F59="対象",IF(料率設定!$B$13="給与控除",MAX(0,ROUNDUP(ROUND(M59*料率設定!$B$9/2,6)-0.5,0)),IF(料率設定!$B$13="切捨て",ROUNDDOWN(ROUND(M59*料率設定!$B$9/2,6),0),ROUND(M59*料率設定!$B$9/2,0))),0),"")</f>
        <v/>
      </c>
      <c r="Q59" s="15" t="str">
        <f t="shared" si="1"/>
        <v/>
      </c>
      <c r="R59" s="14" t="str">
        <f>IF(H59="OK",IF(F59="対象",M59*料率設定!$B$12,0),"")</f>
        <v/>
      </c>
      <c r="S59" s="14" t="str">
        <f>IF(H59="OK",IF(E59="対象",K59*(料率設定!$B$7+IF(I59="対象",料率設定!$B$8,0)+IF(EOMONTH(料率設定!$B$3,0)&gt;=料率設定!$B$11,料率設定!$B$10,0)),0)+IF(F59="対象",M59*料率設定!$B$9,0)-Q59+R59,"")</f>
        <v/>
      </c>
    </row>
    <row r="60" spans="1:19" ht="26" customHeight="1">
      <c r="A60" s="4"/>
      <c r="B60" s="4"/>
      <c r="C60" s="12"/>
      <c r="D60" s="13"/>
      <c r="E60" s="4" t="s">
        <v>107</v>
      </c>
      <c r="F60" s="4" t="s">
        <v>107</v>
      </c>
      <c r="G60" s="4" t="s">
        <v>108</v>
      </c>
      <c r="H60" s="11" t="str">
        <f>IF(COUNTA(A60:D60)=0,"",IF(料率設定!$B$15&lt;&gt;"設定OK","要確認：料率設定",IF(OR(A60="",B60="",COUNT(C60:D60)&lt;&gt;2),"要確認：入力不足",IF(OR(C60&lt;=0,C60&gt;EOMONTH(料率設定!$B$3,0),D60&lt;0,D60&lt;&gt;INT(D60)),"要確認：日付・金額",IF(COUNTIF($A$5:$A$104,A60)&gt;1,"要確認：ID重複",IF(OR(AND(E60&lt;&gt;"対象",E60&lt;&gt;"対象外"),AND(F60&lt;&gt;"対象",F60&lt;&gt;"対象外"),AND(G60&lt;&gt;"自動",G60&lt;&gt;"対象",G60&lt;&gt;"対象外")),"要確認：区分",IF(EOMONTH(料率設定!$B$3,0)&gt;=DATE(YEAR(C60)+70,MONTH(C60),DAY(C60))-1,"要確認：70歳以上","OK")))))))</f>
        <v/>
      </c>
      <c r="I60" s="11" t="str">
        <f>IF(H60="OK",IF(E60="対象外","対象外",IF(G60&lt;&gt;"自動",G60,IF(AND(EOMONTH(料率設定!$B$3,0)&gt;=DATE(YEAR(C60)+40,MONTH(C60),DAY(C60))-1,EOMONTH(料率設定!$B$3,0)&lt;DATE(YEAR(C60)+65,MONTH(C60),DAY(C60))-1),"対象","対象外"))),"")</f>
        <v/>
      </c>
      <c r="J60" s="11" t="str">
        <f>IF(H60="OK",VLOOKUP(D60,等級マスタ!$A$4:$E$53,2,TRUE),"")</f>
        <v/>
      </c>
      <c r="K60" s="11" t="str">
        <f>IF(H60="OK",VLOOKUP(D60,等級マスタ!$A$4:$E$53,3,TRUE),"")</f>
        <v/>
      </c>
      <c r="L60" s="11" t="str">
        <f>IF(H60="OK",VLOOKUP(D60,等級マスタ!$A$4:$E$53,4,TRUE),"")</f>
        <v/>
      </c>
      <c r="M60" s="11" t="str">
        <f>IF(H60="OK",VLOOKUP(D60,等級マスタ!$A$4:$E$53,5,TRUE),"")</f>
        <v/>
      </c>
      <c r="N60" s="11" t="str">
        <f>IF(H60="OK",IF(E60="対象",IF(料率設定!$B$13="給与控除",MAX(0,ROUNDUP(ROUND(K60*(料率設定!$B$7+IF(I60="対象",料率設定!$B$8,0))/2,6)-0.5,0)),IF(料率設定!$B$13="切捨て",ROUNDDOWN(ROUND(K60*(料率設定!$B$7+IF(I60="対象",料率設定!$B$8,0))/2,6),0),ROUND(K60*(料率設定!$B$7+IF(I60="対象",料率設定!$B$8,0))/2,0))),0),"")</f>
        <v/>
      </c>
      <c r="O60" s="11" t="str">
        <f>IF(H60="OK",IF(AND(E60="対象",EOMONTH(料率設定!$B$3,0)&gt;=料率設定!$B$11),IF(料率設定!$B$13="給与控除",MAX(0,ROUNDUP(ROUND(K60*料率設定!$B$10/2,6)-0.5,0)),IF(料率設定!$B$13="切捨て",ROUNDDOWN(ROUND(K60*料率設定!$B$10/2,6),0),ROUND(K60*料率設定!$B$10/2,0))),0),"")</f>
        <v/>
      </c>
      <c r="P60" s="11" t="str">
        <f>IF(H60="OK",IF(F60="対象",IF(料率設定!$B$13="給与控除",MAX(0,ROUNDUP(ROUND(M60*料率設定!$B$9/2,6)-0.5,0)),IF(料率設定!$B$13="切捨て",ROUNDDOWN(ROUND(M60*料率設定!$B$9/2,6),0),ROUND(M60*料率設定!$B$9/2,0))),0),"")</f>
        <v/>
      </c>
      <c r="Q60" s="15" t="str">
        <f t="shared" si="1"/>
        <v/>
      </c>
      <c r="R60" s="14" t="str">
        <f>IF(H60="OK",IF(F60="対象",M60*料率設定!$B$12,0),"")</f>
        <v/>
      </c>
      <c r="S60" s="14" t="str">
        <f>IF(H60="OK",IF(E60="対象",K60*(料率設定!$B$7+IF(I60="対象",料率設定!$B$8,0)+IF(EOMONTH(料率設定!$B$3,0)&gt;=料率設定!$B$11,料率設定!$B$10,0)),0)+IF(F60="対象",M60*料率設定!$B$9,0)-Q60+R60,"")</f>
        <v/>
      </c>
    </row>
    <row r="61" spans="1:19" ht="26" customHeight="1">
      <c r="A61" s="4"/>
      <c r="B61" s="4"/>
      <c r="C61" s="12"/>
      <c r="D61" s="13"/>
      <c r="E61" s="4" t="s">
        <v>107</v>
      </c>
      <c r="F61" s="4" t="s">
        <v>107</v>
      </c>
      <c r="G61" s="4" t="s">
        <v>108</v>
      </c>
      <c r="H61" s="11" t="str">
        <f>IF(COUNTA(A61:D61)=0,"",IF(料率設定!$B$15&lt;&gt;"設定OK","要確認：料率設定",IF(OR(A61="",B61="",COUNT(C61:D61)&lt;&gt;2),"要確認：入力不足",IF(OR(C61&lt;=0,C61&gt;EOMONTH(料率設定!$B$3,0),D61&lt;0,D61&lt;&gt;INT(D61)),"要確認：日付・金額",IF(COUNTIF($A$5:$A$104,A61)&gt;1,"要確認：ID重複",IF(OR(AND(E61&lt;&gt;"対象",E61&lt;&gt;"対象外"),AND(F61&lt;&gt;"対象",F61&lt;&gt;"対象外"),AND(G61&lt;&gt;"自動",G61&lt;&gt;"対象",G61&lt;&gt;"対象外")),"要確認：区分",IF(EOMONTH(料率設定!$B$3,0)&gt;=DATE(YEAR(C61)+70,MONTH(C61),DAY(C61))-1,"要確認：70歳以上","OK")))))))</f>
        <v/>
      </c>
      <c r="I61" s="11" t="str">
        <f>IF(H61="OK",IF(E61="対象外","対象外",IF(G61&lt;&gt;"自動",G61,IF(AND(EOMONTH(料率設定!$B$3,0)&gt;=DATE(YEAR(C61)+40,MONTH(C61),DAY(C61))-1,EOMONTH(料率設定!$B$3,0)&lt;DATE(YEAR(C61)+65,MONTH(C61),DAY(C61))-1),"対象","対象外"))),"")</f>
        <v/>
      </c>
      <c r="J61" s="11" t="str">
        <f>IF(H61="OK",VLOOKUP(D61,等級マスタ!$A$4:$E$53,2,TRUE),"")</f>
        <v/>
      </c>
      <c r="K61" s="11" t="str">
        <f>IF(H61="OK",VLOOKUP(D61,等級マスタ!$A$4:$E$53,3,TRUE),"")</f>
        <v/>
      </c>
      <c r="L61" s="11" t="str">
        <f>IF(H61="OK",VLOOKUP(D61,等級マスタ!$A$4:$E$53,4,TRUE),"")</f>
        <v/>
      </c>
      <c r="M61" s="11" t="str">
        <f>IF(H61="OK",VLOOKUP(D61,等級マスタ!$A$4:$E$53,5,TRUE),"")</f>
        <v/>
      </c>
      <c r="N61" s="11" t="str">
        <f>IF(H61="OK",IF(E61="対象",IF(料率設定!$B$13="給与控除",MAX(0,ROUNDUP(ROUND(K61*(料率設定!$B$7+IF(I61="対象",料率設定!$B$8,0))/2,6)-0.5,0)),IF(料率設定!$B$13="切捨て",ROUNDDOWN(ROUND(K61*(料率設定!$B$7+IF(I61="対象",料率設定!$B$8,0))/2,6),0),ROUND(K61*(料率設定!$B$7+IF(I61="対象",料率設定!$B$8,0))/2,0))),0),"")</f>
        <v/>
      </c>
      <c r="O61" s="11" t="str">
        <f>IF(H61="OK",IF(AND(E61="対象",EOMONTH(料率設定!$B$3,0)&gt;=料率設定!$B$11),IF(料率設定!$B$13="給与控除",MAX(0,ROUNDUP(ROUND(K61*料率設定!$B$10/2,6)-0.5,0)),IF(料率設定!$B$13="切捨て",ROUNDDOWN(ROUND(K61*料率設定!$B$10/2,6),0),ROUND(K61*料率設定!$B$10/2,0))),0),"")</f>
        <v/>
      </c>
      <c r="P61" s="11" t="str">
        <f>IF(H61="OK",IF(F61="対象",IF(料率設定!$B$13="給与控除",MAX(0,ROUNDUP(ROUND(M61*料率設定!$B$9/2,6)-0.5,0)),IF(料率設定!$B$13="切捨て",ROUNDDOWN(ROUND(M61*料率設定!$B$9/2,6),0),ROUND(M61*料率設定!$B$9/2,0))),0),"")</f>
        <v/>
      </c>
      <c r="Q61" s="15" t="str">
        <f t="shared" si="1"/>
        <v/>
      </c>
      <c r="R61" s="14" t="str">
        <f>IF(H61="OK",IF(F61="対象",M61*料率設定!$B$12,0),"")</f>
        <v/>
      </c>
      <c r="S61" s="14" t="str">
        <f>IF(H61="OK",IF(E61="対象",K61*(料率設定!$B$7+IF(I61="対象",料率設定!$B$8,0)+IF(EOMONTH(料率設定!$B$3,0)&gt;=料率設定!$B$11,料率設定!$B$10,0)),0)+IF(F61="対象",M61*料率設定!$B$9,0)-Q61+R61,"")</f>
        <v/>
      </c>
    </row>
    <row r="62" spans="1:19" ht="26" customHeight="1">
      <c r="A62" s="4"/>
      <c r="B62" s="4"/>
      <c r="C62" s="12"/>
      <c r="D62" s="13"/>
      <c r="E62" s="4" t="s">
        <v>107</v>
      </c>
      <c r="F62" s="4" t="s">
        <v>107</v>
      </c>
      <c r="G62" s="4" t="s">
        <v>108</v>
      </c>
      <c r="H62" s="11" t="str">
        <f>IF(COUNTA(A62:D62)=0,"",IF(料率設定!$B$15&lt;&gt;"設定OK","要確認：料率設定",IF(OR(A62="",B62="",COUNT(C62:D62)&lt;&gt;2),"要確認：入力不足",IF(OR(C62&lt;=0,C62&gt;EOMONTH(料率設定!$B$3,0),D62&lt;0,D62&lt;&gt;INT(D62)),"要確認：日付・金額",IF(COUNTIF($A$5:$A$104,A62)&gt;1,"要確認：ID重複",IF(OR(AND(E62&lt;&gt;"対象",E62&lt;&gt;"対象外"),AND(F62&lt;&gt;"対象",F62&lt;&gt;"対象外"),AND(G62&lt;&gt;"自動",G62&lt;&gt;"対象",G62&lt;&gt;"対象外")),"要確認：区分",IF(EOMONTH(料率設定!$B$3,0)&gt;=DATE(YEAR(C62)+70,MONTH(C62),DAY(C62))-1,"要確認：70歳以上","OK")))))))</f>
        <v/>
      </c>
      <c r="I62" s="11" t="str">
        <f>IF(H62="OK",IF(E62="対象外","対象外",IF(G62&lt;&gt;"自動",G62,IF(AND(EOMONTH(料率設定!$B$3,0)&gt;=DATE(YEAR(C62)+40,MONTH(C62),DAY(C62))-1,EOMONTH(料率設定!$B$3,0)&lt;DATE(YEAR(C62)+65,MONTH(C62),DAY(C62))-1),"対象","対象外"))),"")</f>
        <v/>
      </c>
      <c r="J62" s="11" t="str">
        <f>IF(H62="OK",VLOOKUP(D62,等級マスタ!$A$4:$E$53,2,TRUE),"")</f>
        <v/>
      </c>
      <c r="K62" s="11" t="str">
        <f>IF(H62="OK",VLOOKUP(D62,等級マスタ!$A$4:$E$53,3,TRUE),"")</f>
        <v/>
      </c>
      <c r="L62" s="11" t="str">
        <f>IF(H62="OK",VLOOKUP(D62,等級マスタ!$A$4:$E$53,4,TRUE),"")</f>
        <v/>
      </c>
      <c r="M62" s="11" t="str">
        <f>IF(H62="OK",VLOOKUP(D62,等級マスタ!$A$4:$E$53,5,TRUE),"")</f>
        <v/>
      </c>
      <c r="N62" s="11" t="str">
        <f>IF(H62="OK",IF(E62="対象",IF(料率設定!$B$13="給与控除",MAX(0,ROUNDUP(ROUND(K62*(料率設定!$B$7+IF(I62="対象",料率設定!$B$8,0))/2,6)-0.5,0)),IF(料率設定!$B$13="切捨て",ROUNDDOWN(ROUND(K62*(料率設定!$B$7+IF(I62="対象",料率設定!$B$8,0))/2,6),0),ROUND(K62*(料率設定!$B$7+IF(I62="対象",料率設定!$B$8,0))/2,0))),0),"")</f>
        <v/>
      </c>
      <c r="O62" s="11" t="str">
        <f>IF(H62="OK",IF(AND(E62="対象",EOMONTH(料率設定!$B$3,0)&gt;=料率設定!$B$11),IF(料率設定!$B$13="給与控除",MAX(0,ROUNDUP(ROUND(K62*料率設定!$B$10/2,6)-0.5,0)),IF(料率設定!$B$13="切捨て",ROUNDDOWN(ROUND(K62*料率設定!$B$10/2,6),0),ROUND(K62*料率設定!$B$10/2,0))),0),"")</f>
        <v/>
      </c>
      <c r="P62" s="11" t="str">
        <f>IF(H62="OK",IF(F62="対象",IF(料率設定!$B$13="給与控除",MAX(0,ROUNDUP(ROUND(M62*料率設定!$B$9/2,6)-0.5,0)),IF(料率設定!$B$13="切捨て",ROUNDDOWN(ROUND(M62*料率設定!$B$9/2,6),0),ROUND(M62*料率設定!$B$9/2,0))),0),"")</f>
        <v/>
      </c>
      <c r="Q62" s="15" t="str">
        <f t="shared" si="1"/>
        <v/>
      </c>
      <c r="R62" s="14" t="str">
        <f>IF(H62="OK",IF(F62="対象",M62*料率設定!$B$12,0),"")</f>
        <v/>
      </c>
      <c r="S62" s="14" t="str">
        <f>IF(H62="OK",IF(E62="対象",K62*(料率設定!$B$7+IF(I62="対象",料率設定!$B$8,0)+IF(EOMONTH(料率設定!$B$3,0)&gt;=料率設定!$B$11,料率設定!$B$10,0)),0)+IF(F62="対象",M62*料率設定!$B$9,0)-Q62+R62,"")</f>
        <v/>
      </c>
    </row>
    <row r="63" spans="1:19" ht="26" customHeight="1">
      <c r="A63" s="4"/>
      <c r="B63" s="4"/>
      <c r="C63" s="12"/>
      <c r="D63" s="13"/>
      <c r="E63" s="4" t="s">
        <v>107</v>
      </c>
      <c r="F63" s="4" t="s">
        <v>107</v>
      </c>
      <c r="G63" s="4" t="s">
        <v>108</v>
      </c>
      <c r="H63" s="11" t="str">
        <f>IF(COUNTA(A63:D63)=0,"",IF(料率設定!$B$15&lt;&gt;"設定OK","要確認：料率設定",IF(OR(A63="",B63="",COUNT(C63:D63)&lt;&gt;2),"要確認：入力不足",IF(OR(C63&lt;=0,C63&gt;EOMONTH(料率設定!$B$3,0),D63&lt;0,D63&lt;&gt;INT(D63)),"要確認：日付・金額",IF(COUNTIF($A$5:$A$104,A63)&gt;1,"要確認：ID重複",IF(OR(AND(E63&lt;&gt;"対象",E63&lt;&gt;"対象外"),AND(F63&lt;&gt;"対象",F63&lt;&gt;"対象外"),AND(G63&lt;&gt;"自動",G63&lt;&gt;"対象",G63&lt;&gt;"対象外")),"要確認：区分",IF(EOMONTH(料率設定!$B$3,0)&gt;=DATE(YEAR(C63)+70,MONTH(C63),DAY(C63))-1,"要確認：70歳以上","OK")))))))</f>
        <v/>
      </c>
      <c r="I63" s="11" t="str">
        <f>IF(H63="OK",IF(E63="対象外","対象外",IF(G63&lt;&gt;"自動",G63,IF(AND(EOMONTH(料率設定!$B$3,0)&gt;=DATE(YEAR(C63)+40,MONTH(C63),DAY(C63))-1,EOMONTH(料率設定!$B$3,0)&lt;DATE(YEAR(C63)+65,MONTH(C63),DAY(C63))-1),"対象","対象外"))),"")</f>
        <v/>
      </c>
      <c r="J63" s="11" t="str">
        <f>IF(H63="OK",VLOOKUP(D63,等級マスタ!$A$4:$E$53,2,TRUE),"")</f>
        <v/>
      </c>
      <c r="K63" s="11" t="str">
        <f>IF(H63="OK",VLOOKUP(D63,等級マスタ!$A$4:$E$53,3,TRUE),"")</f>
        <v/>
      </c>
      <c r="L63" s="11" t="str">
        <f>IF(H63="OK",VLOOKUP(D63,等級マスタ!$A$4:$E$53,4,TRUE),"")</f>
        <v/>
      </c>
      <c r="M63" s="11" t="str">
        <f>IF(H63="OK",VLOOKUP(D63,等級マスタ!$A$4:$E$53,5,TRUE),"")</f>
        <v/>
      </c>
      <c r="N63" s="11" t="str">
        <f>IF(H63="OK",IF(E63="対象",IF(料率設定!$B$13="給与控除",MAX(0,ROUNDUP(ROUND(K63*(料率設定!$B$7+IF(I63="対象",料率設定!$B$8,0))/2,6)-0.5,0)),IF(料率設定!$B$13="切捨て",ROUNDDOWN(ROUND(K63*(料率設定!$B$7+IF(I63="対象",料率設定!$B$8,0))/2,6),0),ROUND(K63*(料率設定!$B$7+IF(I63="対象",料率設定!$B$8,0))/2,0))),0),"")</f>
        <v/>
      </c>
      <c r="O63" s="11" t="str">
        <f>IF(H63="OK",IF(AND(E63="対象",EOMONTH(料率設定!$B$3,0)&gt;=料率設定!$B$11),IF(料率設定!$B$13="給与控除",MAX(0,ROUNDUP(ROUND(K63*料率設定!$B$10/2,6)-0.5,0)),IF(料率設定!$B$13="切捨て",ROUNDDOWN(ROUND(K63*料率設定!$B$10/2,6),0),ROUND(K63*料率設定!$B$10/2,0))),0),"")</f>
        <v/>
      </c>
      <c r="P63" s="11" t="str">
        <f>IF(H63="OK",IF(F63="対象",IF(料率設定!$B$13="給与控除",MAX(0,ROUNDUP(ROUND(M63*料率設定!$B$9/2,6)-0.5,0)),IF(料率設定!$B$13="切捨て",ROUNDDOWN(ROUND(M63*料率設定!$B$9/2,6),0),ROUND(M63*料率設定!$B$9/2,0))),0),"")</f>
        <v/>
      </c>
      <c r="Q63" s="15" t="str">
        <f t="shared" si="1"/>
        <v/>
      </c>
      <c r="R63" s="14" t="str">
        <f>IF(H63="OK",IF(F63="対象",M63*料率設定!$B$12,0),"")</f>
        <v/>
      </c>
      <c r="S63" s="14" t="str">
        <f>IF(H63="OK",IF(E63="対象",K63*(料率設定!$B$7+IF(I63="対象",料率設定!$B$8,0)+IF(EOMONTH(料率設定!$B$3,0)&gt;=料率設定!$B$11,料率設定!$B$10,0)),0)+IF(F63="対象",M63*料率設定!$B$9,0)-Q63+R63,"")</f>
        <v/>
      </c>
    </row>
    <row r="64" spans="1:19" ht="26" customHeight="1">
      <c r="A64" s="4"/>
      <c r="B64" s="4"/>
      <c r="C64" s="12"/>
      <c r="D64" s="13"/>
      <c r="E64" s="4" t="s">
        <v>107</v>
      </c>
      <c r="F64" s="4" t="s">
        <v>107</v>
      </c>
      <c r="G64" s="4" t="s">
        <v>108</v>
      </c>
      <c r="H64" s="11" t="str">
        <f>IF(COUNTA(A64:D64)=0,"",IF(料率設定!$B$15&lt;&gt;"設定OK","要確認：料率設定",IF(OR(A64="",B64="",COUNT(C64:D64)&lt;&gt;2),"要確認：入力不足",IF(OR(C64&lt;=0,C64&gt;EOMONTH(料率設定!$B$3,0),D64&lt;0,D64&lt;&gt;INT(D64)),"要確認：日付・金額",IF(COUNTIF($A$5:$A$104,A64)&gt;1,"要確認：ID重複",IF(OR(AND(E64&lt;&gt;"対象",E64&lt;&gt;"対象外"),AND(F64&lt;&gt;"対象",F64&lt;&gt;"対象外"),AND(G64&lt;&gt;"自動",G64&lt;&gt;"対象",G64&lt;&gt;"対象外")),"要確認：区分",IF(EOMONTH(料率設定!$B$3,0)&gt;=DATE(YEAR(C64)+70,MONTH(C64),DAY(C64))-1,"要確認：70歳以上","OK")))))))</f>
        <v/>
      </c>
      <c r="I64" s="11" t="str">
        <f>IF(H64="OK",IF(E64="対象外","対象外",IF(G64&lt;&gt;"自動",G64,IF(AND(EOMONTH(料率設定!$B$3,0)&gt;=DATE(YEAR(C64)+40,MONTH(C64),DAY(C64))-1,EOMONTH(料率設定!$B$3,0)&lt;DATE(YEAR(C64)+65,MONTH(C64),DAY(C64))-1),"対象","対象外"))),"")</f>
        <v/>
      </c>
      <c r="J64" s="11" t="str">
        <f>IF(H64="OK",VLOOKUP(D64,等級マスタ!$A$4:$E$53,2,TRUE),"")</f>
        <v/>
      </c>
      <c r="K64" s="11" t="str">
        <f>IF(H64="OK",VLOOKUP(D64,等級マスタ!$A$4:$E$53,3,TRUE),"")</f>
        <v/>
      </c>
      <c r="L64" s="11" t="str">
        <f>IF(H64="OK",VLOOKUP(D64,等級マスタ!$A$4:$E$53,4,TRUE),"")</f>
        <v/>
      </c>
      <c r="M64" s="11" t="str">
        <f>IF(H64="OK",VLOOKUP(D64,等級マスタ!$A$4:$E$53,5,TRUE),"")</f>
        <v/>
      </c>
      <c r="N64" s="11" t="str">
        <f>IF(H64="OK",IF(E64="対象",IF(料率設定!$B$13="給与控除",MAX(0,ROUNDUP(ROUND(K64*(料率設定!$B$7+IF(I64="対象",料率設定!$B$8,0))/2,6)-0.5,0)),IF(料率設定!$B$13="切捨て",ROUNDDOWN(ROUND(K64*(料率設定!$B$7+IF(I64="対象",料率設定!$B$8,0))/2,6),0),ROUND(K64*(料率設定!$B$7+IF(I64="対象",料率設定!$B$8,0))/2,0))),0),"")</f>
        <v/>
      </c>
      <c r="O64" s="11" t="str">
        <f>IF(H64="OK",IF(AND(E64="対象",EOMONTH(料率設定!$B$3,0)&gt;=料率設定!$B$11),IF(料率設定!$B$13="給与控除",MAX(0,ROUNDUP(ROUND(K64*料率設定!$B$10/2,6)-0.5,0)),IF(料率設定!$B$13="切捨て",ROUNDDOWN(ROUND(K64*料率設定!$B$10/2,6),0),ROUND(K64*料率設定!$B$10/2,0))),0),"")</f>
        <v/>
      </c>
      <c r="P64" s="11" t="str">
        <f>IF(H64="OK",IF(F64="対象",IF(料率設定!$B$13="給与控除",MAX(0,ROUNDUP(ROUND(M64*料率設定!$B$9/2,6)-0.5,0)),IF(料率設定!$B$13="切捨て",ROUNDDOWN(ROUND(M64*料率設定!$B$9/2,6),0),ROUND(M64*料率設定!$B$9/2,0))),0),"")</f>
        <v/>
      </c>
      <c r="Q64" s="15" t="str">
        <f t="shared" si="1"/>
        <v/>
      </c>
      <c r="R64" s="14" t="str">
        <f>IF(H64="OK",IF(F64="対象",M64*料率設定!$B$12,0),"")</f>
        <v/>
      </c>
      <c r="S64" s="14" t="str">
        <f>IF(H64="OK",IF(E64="対象",K64*(料率設定!$B$7+IF(I64="対象",料率設定!$B$8,0)+IF(EOMONTH(料率設定!$B$3,0)&gt;=料率設定!$B$11,料率設定!$B$10,0)),0)+IF(F64="対象",M64*料率設定!$B$9,0)-Q64+R64,"")</f>
        <v/>
      </c>
    </row>
    <row r="65" spans="1:19" ht="26" customHeight="1">
      <c r="A65" s="4"/>
      <c r="B65" s="4"/>
      <c r="C65" s="12"/>
      <c r="D65" s="13"/>
      <c r="E65" s="4" t="s">
        <v>107</v>
      </c>
      <c r="F65" s="4" t="s">
        <v>107</v>
      </c>
      <c r="G65" s="4" t="s">
        <v>108</v>
      </c>
      <c r="H65" s="11" t="str">
        <f>IF(COUNTA(A65:D65)=0,"",IF(料率設定!$B$15&lt;&gt;"設定OK","要確認：料率設定",IF(OR(A65="",B65="",COUNT(C65:D65)&lt;&gt;2),"要確認：入力不足",IF(OR(C65&lt;=0,C65&gt;EOMONTH(料率設定!$B$3,0),D65&lt;0,D65&lt;&gt;INT(D65)),"要確認：日付・金額",IF(COUNTIF($A$5:$A$104,A65)&gt;1,"要確認：ID重複",IF(OR(AND(E65&lt;&gt;"対象",E65&lt;&gt;"対象外"),AND(F65&lt;&gt;"対象",F65&lt;&gt;"対象外"),AND(G65&lt;&gt;"自動",G65&lt;&gt;"対象",G65&lt;&gt;"対象外")),"要確認：区分",IF(EOMONTH(料率設定!$B$3,0)&gt;=DATE(YEAR(C65)+70,MONTH(C65),DAY(C65))-1,"要確認：70歳以上","OK")))))))</f>
        <v/>
      </c>
      <c r="I65" s="11" t="str">
        <f>IF(H65="OK",IF(E65="対象外","対象外",IF(G65&lt;&gt;"自動",G65,IF(AND(EOMONTH(料率設定!$B$3,0)&gt;=DATE(YEAR(C65)+40,MONTH(C65),DAY(C65))-1,EOMONTH(料率設定!$B$3,0)&lt;DATE(YEAR(C65)+65,MONTH(C65),DAY(C65))-1),"対象","対象外"))),"")</f>
        <v/>
      </c>
      <c r="J65" s="11" t="str">
        <f>IF(H65="OK",VLOOKUP(D65,等級マスタ!$A$4:$E$53,2,TRUE),"")</f>
        <v/>
      </c>
      <c r="K65" s="11" t="str">
        <f>IF(H65="OK",VLOOKUP(D65,等級マスタ!$A$4:$E$53,3,TRUE),"")</f>
        <v/>
      </c>
      <c r="L65" s="11" t="str">
        <f>IF(H65="OK",VLOOKUP(D65,等級マスタ!$A$4:$E$53,4,TRUE),"")</f>
        <v/>
      </c>
      <c r="M65" s="11" t="str">
        <f>IF(H65="OK",VLOOKUP(D65,等級マスタ!$A$4:$E$53,5,TRUE),"")</f>
        <v/>
      </c>
      <c r="N65" s="11" t="str">
        <f>IF(H65="OK",IF(E65="対象",IF(料率設定!$B$13="給与控除",MAX(0,ROUNDUP(ROUND(K65*(料率設定!$B$7+IF(I65="対象",料率設定!$B$8,0))/2,6)-0.5,0)),IF(料率設定!$B$13="切捨て",ROUNDDOWN(ROUND(K65*(料率設定!$B$7+IF(I65="対象",料率設定!$B$8,0))/2,6),0),ROUND(K65*(料率設定!$B$7+IF(I65="対象",料率設定!$B$8,0))/2,0))),0),"")</f>
        <v/>
      </c>
      <c r="O65" s="11" t="str">
        <f>IF(H65="OK",IF(AND(E65="対象",EOMONTH(料率設定!$B$3,0)&gt;=料率設定!$B$11),IF(料率設定!$B$13="給与控除",MAX(0,ROUNDUP(ROUND(K65*料率設定!$B$10/2,6)-0.5,0)),IF(料率設定!$B$13="切捨て",ROUNDDOWN(ROUND(K65*料率設定!$B$10/2,6),0),ROUND(K65*料率設定!$B$10/2,0))),0),"")</f>
        <v/>
      </c>
      <c r="P65" s="11" t="str">
        <f>IF(H65="OK",IF(F65="対象",IF(料率設定!$B$13="給与控除",MAX(0,ROUNDUP(ROUND(M65*料率設定!$B$9/2,6)-0.5,0)),IF(料率設定!$B$13="切捨て",ROUNDDOWN(ROUND(M65*料率設定!$B$9/2,6),0),ROUND(M65*料率設定!$B$9/2,0))),0),"")</f>
        <v/>
      </c>
      <c r="Q65" s="15" t="str">
        <f t="shared" si="1"/>
        <v/>
      </c>
      <c r="R65" s="14" t="str">
        <f>IF(H65="OK",IF(F65="対象",M65*料率設定!$B$12,0),"")</f>
        <v/>
      </c>
      <c r="S65" s="14" t="str">
        <f>IF(H65="OK",IF(E65="対象",K65*(料率設定!$B$7+IF(I65="対象",料率設定!$B$8,0)+IF(EOMONTH(料率設定!$B$3,0)&gt;=料率設定!$B$11,料率設定!$B$10,0)),0)+IF(F65="対象",M65*料率設定!$B$9,0)-Q65+R65,"")</f>
        <v/>
      </c>
    </row>
    <row r="66" spans="1:19" ht="26" customHeight="1">
      <c r="A66" s="4"/>
      <c r="B66" s="4"/>
      <c r="C66" s="12"/>
      <c r="D66" s="13"/>
      <c r="E66" s="4" t="s">
        <v>107</v>
      </c>
      <c r="F66" s="4" t="s">
        <v>107</v>
      </c>
      <c r="G66" s="4" t="s">
        <v>108</v>
      </c>
      <c r="H66" s="11" t="str">
        <f>IF(COUNTA(A66:D66)=0,"",IF(料率設定!$B$15&lt;&gt;"設定OK","要確認：料率設定",IF(OR(A66="",B66="",COUNT(C66:D66)&lt;&gt;2),"要確認：入力不足",IF(OR(C66&lt;=0,C66&gt;EOMONTH(料率設定!$B$3,0),D66&lt;0,D66&lt;&gt;INT(D66)),"要確認：日付・金額",IF(COUNTIF($A$5:$A$104,A66)&gt;1,"要確認：ID重複",IF(OR(AND(E66&lt;&gt;"対象",E66&lt;&gt;"対象外"),AND(F66&lt;&gt;"対象",F66&lt;&gt;"対象外"),AND(G66&lt;&gt;"自動",G66&lt;&gt;"対象",G66&lt;&gt;"対象外")),"要確認：区分",IF(EOMONTH(料率設定!$B$3,0)&gt;=DATE(YEAR(C66)+70,MONTH(C66),DAY(C66))-1,"要確認：70歳以上","OK")))))))</f>
        <v/>
      </c>
      <c r="I66" s="11" t="str">
        <f>IF(H66="OK",IF(E66="対象外","対象外",IF(G66&lt;&gt;"自動",G66,IF(AND(EOMONTH(料率設定!$B$3,0)&gt;=DATE(YEAR(C66)+40,MONTH(C66),DAY(C66))-1,EOMONTH(料率設定!$B$3,0)&lt;DATE(YEAR(C66)+65,MONTH(C66),DAY(C66))-1),"対象","対象外"))),"")</f>
        <v/>
      </c>
      <c r="J66" s="11" t="str">
        <f>IF(H66="OK",VLOOKUP(D66,等級マスタ!$A$4:$E$53,2,TRUE),"")</f>
        <v/>
      </c>
      <c r="K66" s="11" t="str">
        <f>IF(H66="OK",VLOOKUP(D66,等級マスタ!$A$4:$E$53,3,TRUE),"")</f>
        <v/>
      </c>
      <c r="L66" s="11" t="str">
        <f>IF(H66="OK",VLOOKUP(D66,等級マスタ!$A$4:$E$53,4,TRUE),"")</f>
        <v/>
      </c>
      <c r="M66" s="11" t="str">
        <f>IF(H66="OK",VLOOKUP(D66,等級マスタ!$A$4:$E$53,5,TRUE),"")</f>
        <v/>
      </c>
      <c r="N66" s="11" t="str">
        <f>IF(H66="OK",IF(E66="対象",IF(料率設定!$B$13="給与控除",MAX(0,ROUNDUP(ROUND(K66*(料率設定!$B$7+IF(I66="対象",料率設定!$B$8,0))/2,6)-0.5,0)),IF(料率設定!$B$13="切捨て",ROUNDDOWN(ROUND(K66*(料率設定!$B$7+IF(I66="対象",料率設定!$B$8,0))/2,6),0),ROUND(K66*(料率設定!$B$7+IF(I66="対象",料率設定!$B$8,0))/2,0))),0),"")</f>
        <v/>
      </c>
      <c r="O66" s="11" t="str">
        <f>IF(H66="OK",IF(AND(E66="対象",EOMONTH(料率設定!$B$3,0)&gt;=料率設定!$B$11),IF(料率設定!$B$13="給与控除",MAX(0,ROUNDUP(ROUND(K66*料率設定!$B$10/2,6)-0.5,0)),IF(料率設定!$B$13="切捨て",ROUNDDOWN(ROUND(K66*料率設定!$B$10/2,6),0),ROUND(K66*料率設定!$B$10/2,0))),0),"")</f>
        <v/>
      </c>
      <c r="P66" s="11" t="str">
        <f>IF(H66="OK",IF(F66="対象",IF(料率設定!$B$13="給与控除",MAX(0,ROUNDUP(ROUND(M66*料率設定!$B$9/2,6)-0.5,0)),IF(料率設定!$B$13="切捨て",ROUNDDOWN(ROUND(M66*料率設定!$B$9/2,6),0),ROUND(M66*料率設定!$B$9/2,0))),0),"")</f>
        <v/>
      </c>
      <c r="Q66" s="15" t="str">
        <f t="shared" si="1"/>
        <v/>
      </c>
      <c r="R66" s="14" t="str">
        <f>IF(H66="OK",IF(F66="対象",M66*料率設定!$B$12,0),"")</f>
        <v/>
      </c>
      <c r="S66" s="14" t="str">
        <f>IF(H66="OK",IF(E66="対象",K66*(料率設定!$B$7+IF(I66="対象",料率設定!$B$8,0)+IF(EOMONTH(料率設定!$B$3,0)&gt;=料率設定!$B$11,料率設定!$B$10,0)),0)+IF(F66="対象",M66*料率設定!$B$9,0)-Q66+R66,"")</f>
        <v/>
      </c>
    </row>
    <row r="67" spans="1:19" ht="26" customHeight="1">
      <c r="A67" s="4"/>
      <c r="B67" s="4"/>
      <c r="C67" s="12"/>
      <c r="D67" s="13"/>
      <c r="E67" s="4" t="s">
        <v>107</v>
      </c>
      <c r="F67" s="4" t="s">
        <v>107</v>
      </c>
      <c r="G67" s="4" t="s">
        <v>108</v>
      </c>
      <c r="H67" s="11" t="str">
        <f>IF(COUNTA(A67:D67)=0,"",IF(料率設定!$B$15&lt;&gt;"設定OK","要確認：料率設定",IF(OR(A67="",B67="",COUNT(C67:D67)&lt;&gt;2),"要確認：入力不足",IF(OR(C67&lt;=0,C67&gt;EOMONTH(料率設定!$B$3,0),D67&lt;0,D67&lt;&gt;INT(D67)),"要確認：日付・金額",IF(COUNTIF($A$5:$A$104,A67)&gt;1,"要確認：ID重複",IF(OR(AND(E67&lt;&gt;"対象",E67&lt;&gt;"対象外"),AND(F67&lt;&gt;"対象",F67&lt;&gt;"対象外"),AND(G67&lt;&gt;"自動",G67&lt;&gt;"対象",G67&lt;&gt;"対象外")),"要確認：区分",IF(EOMONTH(料率設定!$B$3,0)&gt;=DATE(YEAR(C67)+70,MONTH(C67),DAY(C67))-1,"要確認：70歳以上","OK")))))))</f>
        <v/>
      </c>
      <c r="I67" s="11" t="str">
        <f>IF(H67="OK",IF(E67="対象外","対象外",IF(G67&lt;&gt;"自動",G67,IF(AND(EOMONTH(料率設定!$B$3,0)&gt;=DATE(YEAR(C67)+40,MONTH(C67),DAY(C67))-1,EOMONTH(料率設定!$B$3,0)&lt;DATE(YEAR(C67)+65,MONTH(C67),DAY(C67))-1),"対象","対象外"))),"")</f>
        <v/>
      </c>
      <c r="J67" s="11" t="str">
        <f>IF(H67="OK",VLOOKUP(D67,等級マスタ!$A$4:$E$53,2,TRUE),"")</f>
        <v/>
      </c>
      <c r="K67" s="11" t="str">
        <f>IF(H67="OK",VLOOKUP(D67,等級マスタ!$A$4:$E$53,3,TRUE),"")</f>
        <v/>
      </c>
      <c r="L67" s="11" t="str">
        <f>IF(H67="OK",VLOOKUP(D67,等級マスタ!$A$4:$E$53,4,TRUE),"")</f>
        <v/>
      </c>
      <c r="M67" s="11" t="str">
        <f>IF(H67="OK",VLOOKUP(D67,等級マスタ!$A$4:$E$53,5,TRUE),"")</f>
        <v/>
      </c>
      <c r="N67" s="11" t="str">
        <f>IF(H67="OK",IF(E67="対象",IF(料率設定!$B$13="給与控除",MAX(0,ROUNDUP(ROUND(K67*(料率設定!$B$7+IF(I67="対象",料率設定!$B$8,0))/2,6)-0.5,0)),IF(料率設定!$B$13="切捨て",ROUNDDOWN(ROUND(K67*(料率設定!$B$7+IF(I67="対象",料率設定!$B$8,0))/2,6),0),ROUND(K67*(料率設定!$B$7+IF(I67="対象",料率設定!$B$8,0))/2,0))),0),"")</f>
        <v/>
      </c>
      <c r="O67" s="11" t="str">
        <f>IF(H67="OK",IF(AND(E67="対象",EOMONTH(料率設定!$B$3,0)&gt;=料率設定!$B$11),IF(料率設定!$B$13="給与控除",MAX(0,ROUNDUP(ROUND(K67*料率設定!$B$10/2,6)-0.5,0)),IF(料率設定!$B$13="切捨て",ROUNDDOWN(ROUND(K67*料率設定!$B$10/2,6),0),ROUND(K67*料率設定!$B$10/2,0))),0),"")</f>
        <v/>
      </c>
      <c r="P67" s="11" t="str">
        <f>IF(H67="OK",IF(F67="対象",IF(料率設定!$B$13="給与控除",MAX(0,ROUNDUP(ROUND(M67*料率設定!$B$9/2,6)-0.5,0)),IF(料率設定!$B$13="切捨て",ROUNDDOWN(ROUND(M67*料率設定!$B$9/2,6),0),ROUND(M67*料率設定!$B$9/2,0))),0),"")</f>
        <v/>
      </c>
      <c r="Q67" s="15" t="str">
        <f t="shared" si="1"/>
        <v/>
      </c>
      <c r="R67" s="14" t="str">
        <f>IF(H67="OK",IF(F67="対象",M67*料率設定!$B$12,0),"")</f>
        <v/>
      </c>
      <c r="S67" s="14" t="str">
        <f>IF(H67="OK",IF(E67="対象",K67*(料率設定!$B$7+IF(I67="対象",料率設定!$B$8,0)+IF(EOMONTH(料率設定!$B$3,0)&gt;=料率設定!$B$11,料率設定!$B$10,0)),0)+IF(F67="対象",M67*料率設定!$B$9,0)-Q67+R67,"")</f>
        <v/>
      </c>
    </row>
    <row r="68" spans="1:19" ht="26" customHeight="1">
      <c r="A68" s="4"/>
      <c r="B68" s="4"/>
      <c r="C68" s="12"/>
      <c r="D68" s="13"/>
      <c r="E68" s="4" t="s">
        <v>107</v>
      </c>
      <c r="F68" s="4" t="s">
        <v>107</v>
      </c>
      <c r="G68" s="4" t="s">
        <v>108</v>
      </c>
      <c r="H68" s="11" t="str">
        <f>IF(COUNTA(A68:D68)=0,"",IF(料率設定!$B$15&lt;&gt;"設定OK","要確認：料率設定",IF(OR(A68="",B68="",COUNT(C68:D68)&lt;&gt;2),"要確認：入力不足",IF(OR(C68&lt;=0,C68&gt;EOMONTH(料率設定!$B$3,0),D68&lt;0,D68&lt;&gt;INT(D68)),"要確認：日付・金額",IF(COUNTIF($A$5:$A$104,A68)&gt;1,"要確認：ID重複",IF(OR(AND(E68&lt;&gt;"対象",E68&lt;&gt;"対象外"),AND(F68&lt;&gt;"対象",F68&lt;&gt;"対象外"),AND(G68&lt;&gt;"自動",G68&lt;&gt;"対象",G68&lt;&gt;"対象外")),"要確認：区分",IF(EOMONTH(料率設定!$B$3,0)&gt;=DATE(YEAR(C68)+70,MONTH(C68),DAY(C68))-1,"要確認：70歳以上","OK")))))))</f>
        <v/>
      </c>
      <c r="I68" s="11" t="str">
        <f>IF(H68="OK",IF(E68="対象外","対象外",IF(G68&lt;&gt;"自動",G68,IF(AND(EOMONTH(料率設定!$B$3,0)&gt;=DATE(YEAR(C68)+40,MONTH(C68),DAY(C68))-1,EOMONTH(料率設定!$B$3,0)&lt;DATE(YEAR(C68)+65,MONTH(C68),DAY(C68))-1),"対象","対象外"))),"")</f>
        <v/>
      </c>
      <c r="J68" s="11" t="str">
        <f>IF(H68="OK",VLOOKUP(D68,等級マスタ!$A$4:$E$53,2,TRUE),"")</f>
        <v/>
      </c>
      <c r="K68" s="11" t="str">
        <f>IF(H68="OK",VLOOKUP(D68,等級マスタ!$A$4:$E$53,3,TRUE),"")</f>
        <v/>
      </c>
      <c r="L68" s="11" t="str">
        <f>IF(H68="OK",VLOOKUP(D68,等級マスタ!$A$4:$E$53,4,TRUE),"")</f>
        <v/>
      </c>
      <c r="M68" s="11" t="str">
        <f>IF(H68="OK",VLOOKUP(D68,等級マスタ!$A$4:$E$53,5,TRUE),"")</f>
        <v/>
      </c>
      <c r="N68" s="11" t="str">
        <f>IF(H68="OK",IF(E68="対象",IF(料率設定!$B$13="給与控除",MAX(0,ROUNDUP(ROUND(K68*(料率設定!$B$7+IF(I68="対象",料率設定!$B$8,0))/2,6)-0.5,0)),IF(料率設定!$B$13="切捨て",ROUNDDOWN(ROUND(K68*(料率設定!$B$7+IF(I68="対象",料率設定!$B$8,0))/2,6),0),ROUND(K68*(料率設定!$B$7+IF(I68="対象",料率設定!$B$8,0))/2,0))),0),"")</f>
        <v/>
      </c>
      <c r="O68" s="11" t="str">
        <f>IF(H68="OK",IF(AND(E68="対象",EOMONTH(料率設定!$B$3,0)&gt;=料率設定!$B$11),IF(料率設定!$B$13="給与控除",MAX(0,ROUNDUP(ROUND(K68*料率設定!$B$10/2,6)-0.5,0)),IF(料率設定!$B$13="切捨て",ROUNDDOWN(ROUND(K68*料率設定!$B$10/2,6),0),ROUND(K68*料率設定!$B$10/2,0))),0),"")</f>
        <v/>
      </c>
      <c r="P68" s="11" t="str">
        <f>IF(H68="OK",IF(F68="対象",IF(料率設定!$B$13="給与控除",MAX(0,ROUNDUP(ROUND(M68*料率設定!$B$9/2,6)-0.5,0)),IF(料率設定!$B$13="切捨て",ROUNDDOWN(ROUND(M68*料率設定!$B$9/2,6),0),ROUND(M68*料率設定!$B$9/2,0))),0),"")</f>
        <v/>
      </c>
      <c r="Q68" s="15" t="str">
        <f t="shared" si="1"/>
        <v/>
      </c>
      <c r="R68" s="14" t="str">
        <f>IF(H68="OK",IF(F68="対象",M68*料率設定!$B$12,0),"")</f>
        <v/>
      </c>
      <c r="S68" s="14" t="str">
        <f>IF(H68="OK",IF(E68="対象",K68*(料率設定!$B$7+IF(I68="対象",料率設定!$B$8,0)+IF(EOMONTH(料率設定!$B$3,0)&gt;=料率設定!$B$11,料率設定!$B$10,0)),0)+IF(F68="対象",M68*料率設定!$B$9,0)-Q68+R68,"")</f>
        <v/>
      </c>
    </row>
    <row r="69" spans="1:19" ht="26" customHeight="1">
      <c r="A69" s="4"/>
      <c r="B69" s="4"/>
      <c r="C69" s="12"/>
      <c r="D69" s="13"/>
      <c r="E69" s="4" t="s">
        <v>107</v>
      </c>
      <c r="F69" s="4" t="s">
        <v>107</v>
      </c>
      <c r="G69" s="4" t="s">
        <v>108</v>
      </c>
      <c r="H69" s="11" t="str">
        <f>IF(COUNTA(A69:D69)=0,"",IF(料率設定!$B$15&lt;&gt;"設定OK","要確認：料率設定",IF(OR(A69="",B69="",COUNT(C69:D69)&lt;&gt;2),"要確認：入力不足",IF(OR(C69&lt;=0,C69&gt;EOMONTH(料率設定!$B$3,0),D69&lt;0,D69&lt;&gt;INT(D69)),"要確認：日付・金額",IF(COUNTIF($A$5:$A$104,A69)&gt;1,"要確認：ID重複",IF(OR(AND(E69&lt;&gt;"対象",E69&lt;&gt;"対象外"),AND(F69&lt;&gt;"対象",F69&lt;&gt;"対象外"),AND(G69&lt;&gt;"自動",G69&lt;&gt;"対象",G69&lt;&gt;"対象外")),"要確認：区分",IF(EOMONTH(料率設定!$B$3,0)&gt;=DATE(YEAR(C69)+70,MONTH(C69),DAY(C69))-1,"要確認：70歳以上","OK")))))))</f>
        <v/>
      </c>
      <c r="I69" s="11" t="str">
        <f>IF(H69="OK",IF(E69="対象外","対象外",IF(G69&lt;&gt;"自動",G69,IF(AND(EOMONTH(料率設定!$B$3,0)&gt;=DATE(YEAR(C69)+40,MONTH(C69),DAY(C69))-1,EOMONTH(料率設定!$B$3,0)&lt;DATE(YEAR(C69)+65,MONTH(C69),DAY(C69))-1),"対象","対象外"))),"")</f>
        <v/>
      </c>
      <c r="J69" s="11" t="str">
        <f>IF(H69="OK",VLOOKUP(D69,等級マスタ!$A$4:$E$53,2,TRUE),"")</f>
        <v/>
      </c>
      <c r="K69" s="11" t="str">
        <f>IF(H69="OK",VLOOKUP(D69,等級マスタ!$A$4:$E$53,3,TRUE),"")</f>
        <v/>
      </c>
      <c r="L69" s="11" t="str">
        <f>IF(H69="OK",VLOOKUP(D69,等級マスタ!$A$4:$E$53,4,TRUE),"")</f>
        <v/>
      </c>
      <c r="M69" s="11" t="str">
        <f>IF(H69="OK",VLOOKUP(D69,等級マスタ!$A$4:$E$53,5,TRUE),"")</f>
        <v/>
      </c>
      <c r="N69" s="11" t="str">
        <f>IF(H69="OK",IF(E69="対象",IF(料率設定!$B$13="給与控除",MAX(0,ROUNDUP(ROUND(K69*(料率設定!$B$7+IF(I69="対象",料率設定!$B$8,0))/2,6)-0.5,0)),IF(料率設定!$B$13="切捨て",ROUNDDOWN(ROUND(K69*(料率設定!$B$7+IF(I69="対象",料率設定!$B$8,0))/2,6),0),ROUND(K69*(料率設定!$B$7+IF(I69="対象",料率設定!$B$8,0))/2,0))),0),"")</f>
        <v/>
      </c>
      <c r="O69" s="11" t="str">
        <f>IF(H69="OK",IF(AND(E69="対象",EOMONTH(料率設定!$B$3,0)&gt;=料率設定!$B$11),IF(料率設定!$B$13="給与控除",MAX(0,ROUNDUP(ROUND(K69*料率設定!$B$10/2,6)-0.5,0)),IF(料率設定!$B$13="切捨て",ROUNDDOWN(ROUND(K69*料率設定!$B$10/2,6),0),ROUND(K69*料率設定!$B$10/2,0))),0),"")</f>
        <v/>
      </c>
      <c r="P69" s="11" t="str">
        <f>IF(H69="OK",IF(F69="対象",IF(料率設定!$B$13="給与控除",MAX(0,ROUNDUP(ROUND(M69*料率設定!$B$9/2,6)-0.5,0)),IF(料率設定!$B$13="切捨て",ROUNDDOWN(ROUND(M69*料率設定!$B$9/2,6),0),ROUND(M69*料率設定!$B$9/2,0))),0),"")</f>
        <v/>
      </c>
      <c r="Q69" s="15" t="str">
        <f t="shared" ref="Q69:Q100" si="2">IF(H69="OK",SUM(N69:P69),"")</f>
        <v/>
      </c>
      <c r="R69" s="14" t="str">
        <f>IF(H69="OK",IF(F69="対象",M69*料率設定!$B$12,0),"")</f>
        <v/>
      </c>
      <c r="S69" s="14" t="str">
        <f>IF(H69="OK",IF(E69="対象",K69*(料率設定!$B$7+IF(I69="対象",料率設定!$B$8,0)+IF(EOMONTH(料率設定!$B$3,0)&gt;=料率設定!$B$11,料率設定!$B$10,0)),0)+IF(F69="対象",M69*料率設定!$B$9,0)-Q69+R69,"")</f>
        <v/>
      </c>
    </row>
    <row r="70" spans="1:19" ht="26" customHeight="1">
      <c r="A70" s="4"/>
      <c r="B70" s="4"/>
      <c r="C70" s="12"/>
      <c r="D70" s="13"/>
      <c r="E70" s="4" t="s">
        <v>107</v>
      </c>
      <c r="F70" s="4" t="s">
        <v>107</v>
      </c>
      <c r="G70" s="4" t="s">
        <v>108</v>
      </c>
      <c r="H70" s="11" t="str">
        <f>IF(COUNTA(A70:D70)=0,"",IF(料率設定!$B$15&lt;&gt;"設定OK","要確認：料率設定",IF(OR(A70="",B70="",COUNT(C70:D70)&lt;&gt;2),"要確認：入力不足",IF(OR(C70&lt;=0,C70&gt;EOMONTH(料率設定!$B$3,0),D70&lt;0,D70&lt;&gt;INT(D70)),"要確認：日付・金額",IF(COUNTIF($A$5:$A$104,A70)&gt;1,"要確認：ID重複",IF(OR(AND(E70&lt;&gt;"対象",E70&lt;&gt;"対象外"),AND(F70&lt;&gt;"対象",F70&lt;&gt;"対象外"),AND(G70&lt;&gt;"自動",G70&lt;&gt;"対象",G70&lt;&gt;"対象外")),"要確認：区分",IF(EOMONTH(料率設定!$B$3,0)&gt;=DATE(YEAR(C70)+70,MONTH(C70),DAY(C70))-1,"要確認：70歳以上","OK")))))))</f>
        <v/>
      </c>
      <c r="I70" s="11" t="str">
        <f>IF(H70="OK",IF(E70="対象外","対象外",IF(G70&lt;&gt;"自動",G70,IF(AND(EOMONTH(料率設定!$B$3,0)&gt;=DATE(YEAR(C70)+40,MONTH(C70),DAY(C70))-1,EOMONTH(料率設定!$B$3,0)&lt;DATE(YEAR(C70)+65,MONTH(C70),DAY(C70))-1),"対象","対象外"))),"")</f>
        <v/>
      </c>
      <c r="J70" s="11" t="str">
        <f>IF(H70="OK",VLOOKUP(D70,等級マスタ!$A$4:$E$53,2,TRUE),"")</f>
        <v/>
      </c>
      <c r="K70" s="11" t="str">
        <f>IF(H70="OK",VLOOKUP(D70,等級マスタ!$A$4:$E$53,3,TRUE),"")</f>
        <v/>
      </c>
      <c r="L70" s="11" t="str">
        <f>IF(H70="OK",VLOOKUP(D70,等級マスタ!$A$4:$E$53,4,TRUE),"")</f>
        <v/>
      </c>
      <c r="M70" s="11" t="str">
        <f>IF(H70="OK",VLOOKUP(D70,等級マスタ!$A$4:$E$53,5,TRUE),"")</f>
        <v/>
      </c>
      <c r="N70" s="11" t="str">
        <f>IF(H70="OK",IF(E70="対象",IF(料率設定!$B$13="給与控除",MAX(0,ROUNDUP(ROUND(K70*(料率設定!$B$7+IF(I70="対象",料率設定!$B$8,0))/2,6)-0.5,0)),IF(料率設定!$B$13="切捨て",ROUNDDOWN(ROUND(K70*(料率設定!$B$7+IF(I70="対象",料率設定!$B$8,0))/2,6),0),ROUND(K70*(料率設定!$B$7+IF(I70="対象",料率設定!$B$8,0))/2,0))),0),"")</f>
        <v/>
      </c>
      <c r="O70" s="11" t="str">
        <f>IF(H70="OK",IF(AND(E70="対象",EOMONTH(料率設定!$B$3,0)&gt;=料率設定!$B$11),IF(料率設定!$B$13="給与控除",MAX(0,ROUNDUP(ROUND(K70*料率設定!$B$10/2,6)-0.5,0)),IF(料率設定!$B$13="切捨て",ROUNDDOWN(ROUND(K70*料率設定!$B$10/2,6),0),ROUND(K70*料率設定!$B$10/2,0))),0),"")</f>
        <v/>
      </c>
      <c r="P70" s="11" t="str">
        <f>IF(H70="OK",IF(F70="対象",IF(料率設定!$B$13="給与控除",MAX(0,ROUNDUP(ROUND(M70*料率設定!$B$9/2,6)-0.5,0)),IF(料率設定!$B$13="切捨て",ROUNDDOWN(ROUND(M70*料率設定!$B$9/2,6),0),ROUND(M70*料率設定!$B$9/2,0))),0),"")</f>
        <v/>
      </c>
      <c r="Q70" s="15" t="str">
        <f t="shared" si="2"/>
        <v/>
      </c>
      <c r="R70" s="14" t="str">
        <f>IF(H70="OK",IF(F70="対象",M70*料率設定!$B$12,0),"")</f>
        <v/>
      </c>
      <c r="S70" s="14" t="str">
        <f>IF(H70="OK",IF(E70="対象",K70*(料率設定!$B$7+IF(I70="対象",料率設定!$B$8,0)+IF(EOMONTH(料率設定!$B$3,0)&gt;=料率設定!$B$11,料率設定!$B$10,0)),0)+IF(F70="対象",M70*料率設定!$B$9,0)-Q70+R70,"")</f>
        <v/>
      </c>
    </row>
    <row r="71" spans="1:19" ht="26" customHeight="1">
      <c r="A71" s="4"/>
      <c r="B71" s="4"/>
      <c r="C71" s="12"/>
      <c r="D71" s="13"/>
      <c r="E71" s="4" t="s">
        <v>107</v>
      </c>
      <c r="F71" s="4" t="s">
        <v>107</v>
      </c>
      <c r="G71" s="4" t="s">
        <v>108</v>
      </c>
      <c r="H71" s="11" t="str">
        <f>IF(COUNTA(A71:D71)=0,"",IF(料率設定!$B$15&lt;&gt;"設定OK","要確認：料率設定",IF(OR(A71="",B71="",COUNT(C71:D71)&lt;&gt;2),"要確認：入力不足",IF(OR(C71&lt;=0,C71&gt;EOMONTH(料率設定!$B$3,0),D71&lt;0,D71&lt;&gt;INT(D71)),"要確認：日付・金額",IF(COUNTIF($A$5:$A$104,A71)&gt;1,"要確認：ID重複",IF(OR(AND(E71&lt;&gt;"対象",E71&lt;&gt;"対象外"),AND(F71&lt;&gt;"対象",F71&lt;&gt;"対象外"),AND(G71&lt;&gt;"自動",G71&lt;&gt;"対象",G71&lt;&gt;"対象外")),"要確認：区分",IF(EOMONTH(料率設定!$B$3,0)&gt;=DATE(YEAR(C71)+70,MONTH(C71),DAY(C71))-1,"要確認：70歳以上","OK")))))))</f>
        <v/>
      </c>
      <c r="I71" s="11" t="str">
        <f>IF(H71="OK",IF(E71="対象外","対象外",IF(G71&lt;&gt;"自動",G71,IF(AND(EOMONTH(料率設定!$B$3,0)&gt;=DATE(YEAR(C71)+40,MONTH(C71),DAY(C71))-1,EOMONTH(料率設定!$B$3,0)&lt;DATE(YEAR(C71)+65,MONTH(C71),DAY(C71))-1),"対象","対象外"))),"")</f>
        <v/>
      </c>
      <c r="J71" s="11" t="str">
        <f>IF(H71="OK",VLOOKUP(D71,等級マスタ!$A$4:$E$53,2,TRUE),"")</f>
        <v/>
      </c>
      <c r="K71" s="11" t="str">
        <f>IF(H71="OK",VLOOKUP(D71,等級マスタ!$A$4:$E$53,3,TRUE),"")</f>
        <v/>
      </c>
      <c r="L71" s="11" t="str">
        <f>IF(H71="OK",VLOOKUP(D71,等級マスタ!$A$4:$E$53,4,TRUE),"")</f>
        <v/>
      </c>
      <c r="M71" s="11" t="str">
        <f>IF(H71="OK",VLOOKUP(D71,等級マスタ!$A$4:$E$53,5,TRUE),"")</f>
        <v/>
      </c>
      <c r="N71" s="11" t="str">
        <f>IF(H71="OK",IF(E71="対象",IF(料率設定!$B$13="給与控除",MAX(0,ROUNDUP(ROUND(K71*(料率設定!$B$7+IF(I71="対象",料率設定!$B$8,0))/2,6)-0.5,0)),IF(料率設定!$B$13="切捨て",ROUNDDOWN(ROUND(K71*(料率設定!$B$7+IF(I71="対象",料率設定!$B$8,0))/2,6),0),ROUND(K71*(料率設定!$B$7+IF(I71="対象",料率設定!$B$8,0))/2,0))),0),"")</f>
        <v/>
      </c>
      <c r="O71" s="11" t="str">
        <f>IF(H71="OK",IF(AND(E71="対象",EOMONTH(料率設定!$B$3,0)&gt;=料率設定!$B$11),IF(料率設定!$B$13="給与控除",MAX(0,ROUNDUP(ROUND(K71*料率設定!$B$10/2,6)-0.5,0)),IF(料率設定!$B$13="切捨て",ROUNDDOWN(ROUND(K71*料率設定!$B$10/2,6),0),ROUND(K71*料率設定!$B$10/2,0))),0),"")</f>
        <v/>
      </c>
      <c r="P71" s="11" t="str">
        <f>IF(H71="OK",IF(F71="対象",IF(料率設定!$B$13="給与控除",MAX(0,ROUNDUP(ROUND(M71*料率設定!$B$9/2,6)-0.5,0)),IF(料率設定!$B$13="切捨て",ROUNDDOWN(ROUND(M71*料率設定!$B$9/2,6),0),ROUND(M71*料率設定!$B$9/2,0))),0),"")</f>
        <v/>
      </c>
      <c r="Q71" s="15" t="str">
        <f t="shared" si="2"/>
        <v/>
      </c>
      <c r="R71" s="14" t="str">
        <f>IF(H71="OK",IF(F71="対象",M71*料率設定!$B$12,0),"")</f>
        <v/>
      </c>
      <c r="S71" s="14" t="str">
        <f>IF(H71="OK",IF(E71="対象",K71*(料率設定!$B$7+IF(I71="対象",料率設定!$B$8,0)+IF(EOMONTH(料率設定!$B$3,0)&gt;=料率設定!$B$11,料率設定!$B$10,0)),0)+IF(F71="対象",M71*料率設定!$B$9,0)-Q71+R71,"")</f>
        <v/>
      </c>
    </row>
    <row r="72" spans="1:19" ht="26" customHeight="1">
      <c r="A72" s="4"/>
      <c r="B72" s="4"/>
      <c r="C72" s="12"/>
      <c r="D72" s="13"/>
      <c r="E72" s="4" t="s">
        <v>107</v>
      </c>
      <c r="F72" s="4" t="s">
        <v>107</v>
      </c>
      <c r="G72" s="4" t="s">
        <v>108</v>
      </c>
      <c r="H72" s="11" t="str">
        <f>IF(COUNTA(A72:D72)=0,"",IF(料率設定!$B$15&lt;&gt;"設定OK","要確認：料率設定",IF(OR(A72="",B72="",COUNT(C72:D72)&lt;&gt;2),"要確認：入力不足",IF(OR(C72&lt;=0,C72&gt;EOMONTH(料率設定!$B$3,0),D72&lt;0,D72&lt;&gt;INT(D72)),"要確認：日付・金額",IF(COUNTIF($A$5:$A$104,A72)&gt;1,"要確認：ID重複",IF(OR(AND(E72&lt;&gt;"対象",E72&lt;&gt;"対象外"),AND(F72&lt;&gt;"対象",F72&lt;&gt;"対象外"),AND(G72&lt;&gt;"自動",G72&lt;&gt;"対象",G72&lt;&gt;"対象外")),"要確認：区分",IF(EOMONTH(料率設定!$B$3,0)&gt;=DATE(YEAR(C72)+70,MONTH(C72),DAY(C72))-1,"要確認：70歳以上","OK")))))))</f>
        <v/>
      </c>
      <c r="I72" s="11" t="str">
        <f>IF(H72="OK",IF(E72="対象外","対象外",IF(G72&lt;&gt;"自動",G72,IF(AND(EOMONTH(料率設定!$B$3,0)&gt;=DATE(YEAR(C72)+40,MONTH(C72),DAY(C72))-1,EOMONTH(料率設定!$B$3,0)&lt;DATE(YEAR(C72)+65,MONTH(C72),DAY(C72))-1),"対象","対象外"))),"")</f>
        <v/>
      </c>
      <c r="J72" s="11" t="str">
        <f>IF(H72="OK",VLOOKUP(D72,等級マスタ!$A$4:$E$53,2,TRUE),"")</f>
        <v/>
      </c>
      <c r="K72" s="11" t="str">
        <f>IF(H72="OK",VLOOKUP(D72,等級マスタ!$A$4:$E$53,3,TRUE),"")</f>
        <v/>
      </c>
      <c r="L72" s="11" t="str">
        <f>IF(H72="OK",VLOOKUP(D72,等級マスタ!$A$4:$E$53,4,TRUE),"")</f>
        <v/>
      </c>
      <c r="M72" s="11" t="str">
        <f>IF(H72="OK",VLOOKUP(D72,等級マスタ!$A$4:$E$53,5,TRUE),"")</f>
        <v/>
      </c>
      <c r="N72" s="11" t="str">
        <f>IF(H72="OK",IF(E72="対象",IF(料率設定!$B$13="給与控除",MAX(0,ROUNDUP(ROUND(K72*(料率設定!$B$7+IF(I72="対象",料率設定!$B$8,0))/2,6)-0.5,0)),IF(料率設定!$B$13="切捨て",ROUNDDOWN(ROUND(K72*(料率設定!$B$7+IF(I72="対象",料率設定!$B$8,0))/2,6),0),ROUND(K72*(料率設定!$B$7+IF(I72="対象",料率設定!$B$8,0))/2,0))),0),"")</f>
        <v/>
      </c>
      <c r="O72" s="11" t="str">
        <f>IF(H72="OK",IF(AND(E72="対象",EOMONTH(料率設定!$B$3,0)&gt;=料率設定!$B$11),IF(料率設定!$B$13="給与控除",MAX(0,ROUNDUP(ROUND(K72*料率設定!$B$10/2,6)-0.5,0)),IF(料率設定!$B$13="切捨て",ROUNDDOWN(ROUND(K72*料率設定!$B$10/2,6),0),ROUND(K72*料率設定!$B$10/2,0))),0),"")</f>
        <v/>
      </c>
      <c r="P72" s="11" t="str">
        <f>IF(H72="OK",IF(F72="対象",IF(料率設定!$B$13="給与控除",MAX(0,ROUNDUP(ROUND(M72*料率設定!$B$9/2,6)-0.5,0)),IF(料率設定!$B$13="切捨て",ROUNDDOWN(ROUND(M72*料率設定!$B$9/2,6),0),ROUND(M72*料率設定!$B$9/2,0))),0),"")</f>
        <v/>
      </c>
      <c r="Q72" s="15" t="str">
        <f t="shared" si="2"/>
        <v/>
      </c>
      <c r="R72" s="14" t="str">
        <f>IF(H72="OK",IF(F72="対象",M72*料率設定!$B$12,0),"")</f>
        <v/>
      </c>
      <c r="S72" s="14" t="str">
        <f>IF(H72="OK",IF(E72="対象",K72*(料率設定!$B$7+IF(I72="対象",料率設定!$B$8,0)+IF(EOMONTH(料率設定!$B$3,0)&gt;=料率設定!$B$11,料率設定!$B$10,0)),0)+IF(F72="対象",M72*料率設定!$B$9,0)-Q72+R72,"")</f>
        <v/>
      </c>
    </row>
    <row r="73" spans="1:19" ht="26" customHeight="1">
      <c r="A73" s="4"/>
      <c r="B73" s="4"/>
      <c r="C73" s="12"/>
      <c r="D73" s="13"/>
      <c r="E73" s="4" t="s">
        <v>107</v>
      </c>
      <c r="F73" s="4" t="s">
        <v>107</v>
      </c>
      <c r="G73" s="4" t="s">
        <v>108</v>
      </c>
      <c r="H73" s="11" t="str">
        <f>IF(COUNTA(A73:D73)=0,"",IF(料率設定!$B$15&lt;&gt;"設定OK","要確認：料率設定",IF(OR(A73="",B73="",COUNT(C73:D73)&lt;&gt;2),"要確認：入力不足",IF(OR(C73&lt;=0,C73&gt;EOMONTH(料率設定!$B$3,0),D73&lt;0,D73&lt;&gt;INT(D73)),"要確認：日付・金額",IF(COUNTIF($A$5:$A$104,A73)&gt;1,"要確認：ID重複",IF(OR(AND(E73&lt;&gt;"対象",E73&lt;&gt;"対象外"),AND(F73&lt;&gt;"対象",F73&lt;&gt;"対象外"),AND(G73&lt;&gt;"自動",G73&lt;&gt;"対象",G73&lt;&gt;"対象外")),"要確認：区分",IF(EOMONTH(料率設定!$B$3,0)&gt;=DATE(YEAR(C73)+70,MONTH(C73),DAY(C73))-1,"要確認：70歳以上","OK")))))))</f>
        <v/>
      </c>
      <c r="I73" s="11" t="str">
        <f>IF(H73="OK",IF(E73="対象外","対象外",IF(G73&lt;&gt;"自動",G73,IF(AND(EOMONTH(料率設定!$B$3,0)&gt;=DATE(YEAR(C73)+40,MONTH(C73),DAY(C73))-1,EOMONTH(料率設定!$B$3,0)&lt;DATE(YEAR(C73)+65,MONTH(C73),DAY(C73))-1),"対象","対象外"))),"")</f>
        <v/>
      </c>
      <c r="J73" s="11" t="str">
        <f>IF(H73="OK",VLOOKUP(D73,等級マスタ!$A$4:$E$53,2,TRUE),"")</f>
        <v/>
      </c>
      <c r="K73" s="11" t="str">
        <f>IF(H73="OK",VLOOKUP(D73,等級マスタ!$A$4:$E$53,3,TRUE),"")</f>
        <v/>
      </c>
      <c r="L73" s="11" t="str">
        <f>IF(H73="OK",VLOOKUP(D73,等級マスタ!$A$4:$E$53,4,TRUE),"")</f>
        <v/>
      </c>
      <c r="M73" s="11" t="str">
        <f>IF(H73="OK",VLOOKUP(D73,等級マスタ!$A$4:$E$53,5,TRUE),"")</f>
        <v/>
      </c>
      <c r="N73" s="11" t="str">
        <f>IF(H73="OK",IF(E73="対象",IF(料率設定!$B$13="給与控除",MAX(0,ROUNDUP(ROUND(K73*(料率設定!$B$7+IF(I73="対象",料率設定!$B$8,0))/2,6)-0.5,0)),IF(料率設定!$B$13="切捨て",ROUNDDOWN(ROUND(K73*(料率設定!$B$7+IF(I73="対象",料率設定!$B$8,0))/2,6),0),ROUND(K73*(料率設定!$B$7+IF(I73="対象",料率設定!$B$8,0))/2,0))),0),"")</f>
        <v/>
      </c>
      <c r="O73" s="11" t="str">
        <f>IF(H73="OK",IF(AND(E73="対象",EOMONTH(料率設定!$B$3,0)&gt;=料率設定!$B$11),IF(料率設定!$B$13="給与控除",MAX(0,ROUNDUP(ROUND(K73*料率設定!$B$10/2,6)-0.5,0)),IF(料率設定!$B$13="切捨て",ROUNDDOWN(ROUND(K73*料率設定!$B$10/2,6),0),ROUND(K73*料率設定!$B$10/2,0))),0),"")</f>
        <v/>
      </c>
      <c r="P73" s="11" t="str">
        <f>IF(H73="OK",IF(F73="対象",IF(料率設定!$B$13="給与控除",MAX(0,ROUNDUP(ROUND(M73*料率設定!$B$9/2,6)-0.5,0)),IF(料率設定!$B$13="切捨て",ROUNDDOWN(ROUND(M73*料率設定!$B$9/2,6),0),ROUND(M73*料率設定!$B$9/2,0))),0),"")</f>
        <v/>
      </c>
      <c r="Q73" s="15" t="str">
        <f t="shared" si="2"/>
        <v/>
      </c>
      <c r="R73" s="14" t="str">
        <f>IF(H73="OK",IF(F73="対象",M73*料率設定!$B$12,0),"")</f>
        <v/>
      </c>
      <c r="S73" s="14" t="str">
        <f>IF(H73="OK",IF(E73="対象",K73*(料率設定!$B$7+IF(I73="対象",料率設定!$B$8,0)+IF(EOMONTH(料率設定!$B$3,0)&gt;=料率設定!$B$11,料率設定!$B$10,0)),0)+IF(F73="対象",M73*料率設定!$B$9,0)-Q73+R73,"")</f>
        <v/>
      </c>
    </row>
    <row r="74" spans="1:19" ht="26" customHeight="1">
      <c r="A74" s="4"/>
      <c r="B74" s="4"/>
      <c r="C74" s="12"/>
      <c r="D74" s="13"/>
      <c r="E74" s="4" t="s">
        <v>107</v>
      </c>
      <c r="F74" s="4" t="s">
        <v>107</v>
      </c>
      <c r="G74" s="4" t="s">
        <v>108</v>
      </c>
      <c r="H74" s="11" t="str">
        <f>IF(COUNTA(A74:D74)=0,"",IF(料率設定!$B$15&lt;&gt;"設定OK","要確認：料率設定",IF(OR(A74="",B74="",COUNT(C74:D74)&lt;&gt;2),"要確認：入力不足",IF(OR(C74&lt;=0,C74&gt;EOMONTH(料率設定!$B$3,0),D74&lt;0,D74&lt;&gt;INT(D74)),"要確認：日付・金額",IF(COUNTIF($A$5:$A$104,A74)&gt;1,"要確認：ID重複",IF(OR(AND(E74&lt;&gt;"対象",E74&lt;&gt;"対象外"),AND(F74&lt;&gt;"対象",F74&lt;&gt;"対象外"),AND(G74&lt;&gt;"自動",G74&lt;&gt;"対象",G74&lt;&gt;"対象外")),"要確認：区分",IF(EOMONTH(料率設定!$B$3,0)&gt;=DATE(YEAR(C74)+70,MONTH(C74),DAY(C74))-1,"要確認：70歳以上","OK")))))))</f>
        <v/>
      </c>
      <c r="I74" s="11" t="str">
        <f>IF(H74="OK",IF(E74="対象外","対象外",IF(G74&lt;&gt;"自動",G74,IF(AND(EOMONTH(料率設定!$B$3,0)&gt;=DATE(YEAR(C74)+40,MONTH(C74),DAY(C74))-1,EOMONTH(料率設定!$B$3,0)&lt;DATE(YEAR(C74)+65,MONTH(C74),DAY(C74))-1),"対象","対象外"))),"")</f>
        <v/>
      </c>
      <c r="J74" s="11" t="str">
        <f>IF(H74="OK",VLOOKUP(D74,等級マスタ!$A$4:$E$53,2,TRUE),"")</f>
        <v/>
      </c>
      <c r="K74" s="11" t="str">
        <f>IF(H74="OK",VLOOKUP(D74,等級マスタ!$A$4:$E$53,3,TRUE),"")</f>
        <v/>
      </c>
      <c r="L74" s="11" t="str">
        <f>IF(H74="OK",VLOOKUP(D74,等級マスタ!$A$4:$E$53,4,TRUE),"")</f>
        <v/>
      </c>
      <c r="M74" s="11" t="str">
        <f>IF(H74="OK",VLOOKUP(D74,等級マスタ!$A$4:$E$53,5,TRUE),"")</f>
        <v/>
      </c>
      <c r="N74" s="11" t="str">
        <f>IF(H74="OK",IF(E74="対象",IF(料率設定!$B$13="給与控除",MAX(0,ROUNDUP(ROUND(K74*(料率設定!$B$7+IF(I74="対象",料率設定!$B$8,0))/2,6)-0.5,0)),IF(料率設定!$B$13="切捨て",ROUNDDOWN(ROUND(K74*(料率設定!$B$7+IF(I74="対象",料率設定!$B$8,0))/2,6),0),ROUND(K74*(料率設定!$B$7+IF(I74="対象",料率設定!$B$8,0))/2,0))),0),"")</f>
        <v/>
      </c>
      <c r="O74" s="11" t="str">
        <f>IF(H74="OK",IF(AND(E74="対象",EOMONTH(料率設定!$B$3,0)&gt;=料率設定!$B$11),IF(料率設定!$B$13="給与控除",MAX(0,ROUNDUP(ROUND(K74*料率設定!$B$10/2,6)-0.5,0)),IF(料率設定!$B$13="切捨て",ROUNDDOWN(ROUND(K74*料率設定!$B$10/2,6),0),ROUND(K74*料率設定!$B$10/2,0))),0),"")</f>
        <v/>
      </c>
      <c r="P74" s="11" t="str">
        <f>IF(H74="OK",IF(F74="対象",IF(料率設定!$B$13="給与控除",MAX(0,ROUNDUP(ROUND(M74*料率設定!$B$9/2,6)-0.5,0)),IF(料率設定!$B$13="切捨て",ROUNDDOWN(ROUND(M74*料率設定!$B$9/2,6),0),ROUND(M74*料率設定!$B$9/2,0))),0),"")</f>
        <v/>
      </c>
      <c r="Q74" s="15" t="str">
        <f t="shared" si="2"/>
        <v/>
      </c>
      <c r="R74" s="14" t="str">
        <f>IF(H74="OK",IF(F74="対象",M74*料率設定!$B$12,0),"")</f>
        <v/>
      </c>
      <c r="S74" s="14" t="str">
        <f>IF(H74="OK",IF(E74="対象",K74*(料率設定!$B$7+IF(I74="対象",料率設定!$B$8,0)+IF(EOMONTH(料率設定!$B$3,0)&gt;=料率設定!$B$11,料率設定!$B$10,0)),0)+IF(F74="対象",M74*料率設定!$B$9,0)-Q74+R74,"")</f>
        <v/>
      </c>
    </row>
    <row r="75" spans="1:19" ht="26" customHeight="1">
      <c r="A75" s="4"/>
      <c r="B75" s="4"/>
      <c r="C75" s="12"/>
      <c r="D75" s="13"/>
      <c r="E75" s="4" t="s">
        <v>107</v>
      </c>
      <c r="F75" s="4" t="s">
        <v>107</v>
      </c>
      <c r="G75" s="4" t="s">
        <v>108</v>
      </c>
      <c r="H75" s="11" t="str">
        <f>IF(COUNTA(A75:D75)=0,"",IF(料率設定!$B$15&lt;&gt;"設定OK","要確認：料率設定",IF(OR(A75="",B75="",COUNT(C75:D75)&lt;&gt;2),"要確認：入力不足",IF(OR(C75&lt;=0,C75&gt;EOMONTH(料率設定!$B$3,0),D75&lt;0,D75&lt;&gt;INT(D75)),"要確認：日付・金額",IF(COUNTIF($A$5:$A$104,A75)&gt;1,"要確認：ID重複",IF(OR(AND(E75&lt;&gt;"対象",E75&lt;&gt;"対象外"),AND(F75&lt;&gt;"対象",F75&lt;&gt;"対象外"),AND(G75&lt;&gt;"自動",G75&lt;&gt;"対象",G75&lt;&gt;"対象外")),"要確認：区分",IF(EOMONTH(料率設定!$B$3,0)&gt;=DATE(YEAR(C75)+70,MONTH(C75),DAY(C75))-1,"要確認：70歳以上","OK")))))))</f>
        <v/>
      </c>
      <c r="I75" s="11" t="str">
        <f>IF(H75="OK",IF(E75="対象外","対象外",IF(G75&lt;&gt;"自動",G75,IF(AND(EOMONTH(料率設定!$B$3,0)&gt;=DATE(YEAR(C75)+40,MONTH(C75),DAY(C75))-1,EOMONTH(料率設定!$B$3,0)&lt;DATE(YEAR(C75)+65,MONTH(C75),DAY(C75))-1),"対象","対象外"))),"")</f>
        <v/>
      </c>
      <c r="J75" s="11" t="str">
        <f>IF(H75="OK",VLOOKUP(D75,等級マスタ!$A$4:$E$53,2,TRUE),"")</f>
        <v/>
      </c>
      <c r="K75" s="11" t="str">
        <f>IF(H75="OK",VLOOKUP(D75,等級マスタ!$A$4:$E$53,3,TRUE),"")</f>
        <v/>
      </c>
      <c r="L75" s="11" t="str">
        <f>IF(H75="OK",VLOOKUP(D75,等級マスタ!$A$4:$E$53,4,TRUE),"")</f>
        <v/>
      </c>
      <c r="M75" s="11" t="str">
        <f>IF(H75="OK",VLOOKUP(D75,等級マスタ!$A$4:$E$53,5,TRUE),"")</f>
        <v/>
      </c>
      <c r="N75" s="11" t="str">
        <f>IF(H75="OK",IF(E75="対象",IF(料率設定!$B$13="給与控除",MAX(0,ROUNDUP(ROUND(K75*(料率設定!$B$7+IF(I75="対象",料率設定!$B$8,0))/2,6)-0.5,0)),IF(料率設定!$B$13="切捨て",ROUNDDOWN(ROUND(K75*(料率設定!$B$7+IF(I75="対象",料率設定!$B$8,0))/2,6),0),ROUND(K75*(料率設定!$B$7+IF(I75="対象",料率設定!$B$8,0))/2,0))),0),"")</f>
        <v/>
      </c>
      <c r="O75" s="11" t="str">
        <f>IF(H75="OK",IF(AND(E75="対象",EOMONTH(料率設定!$B$3,0)&gt;=料率設定!$B$11),IF(料率設定!$B$13="給与控除",MAX(0,ROUNDUP(ROUND(K75*料率設定!$B$10/2,6)-0.5,0)),IF(料率設定!$B$13="切捨て",ROUNDDOWN(ROUND(K75*料率設定!$B$10/2,6),0),ROUND(K75*料率設定!$B$10/2,0))),0),"")</f>
        <v/>
      </c>
      <c r="P75" s="11" t="str">
        <f>IF(H75="OK",IF(F75="対象",IF(料率設定!$B$13="給与控除",MAX(0,ROUNDUP(ROUND(M75*料率設定!$B$9/2,6)-0.5,0)),IF(料率設定!$B$13="切捨て",ROUNDDOWN(ROUND(M75*料率設定!$B$9/2,6),0),ROUND(M75*料率設定!$B$9/2,0))),0),"")</f>
        <v/>
      </c>
      <c r="Q75" s="15" t="str">
        <f t="shared" si="2"/>
        <v/>
      </c>
      <c r="R75" s="14" t="str">
        <f>IF(H75="OK",IF(F75="対象",M75*料率設定!$B$12,0),"")</f>
        <v/>
      </c>
      <c r="S75" s="14" t="str">
        <f>IF(H75="OK",IF(E75="対象",K75*(料率設定!$B$7+IF(I75="対象",料率設定!$B$8,0)+IF(EOMONTH(料率設定!$B$3,0)&gt;=料率設定!$B$11,料率設定!$B$10,0)),0)+IF(F75="対象",M75*料率設定!$B$9,0)-Q75+R75,"")</f>
        <v/>
      </c>
    </row>
    <row r="76" spans="1:19" ht="26" customHeight="1">
      <c r="A76" s="4"/>
      <c r="B76" s="4"/>
      <c r="C76" s="12"/>
      <c r="D76" s="13"/>
      <c r="E76" s="4" t="s">
        <v>107</v>
      </c>
      <c r="F76" s="4" t="s">
        <v>107</v>
      </c>
      <c r="G76" s="4" t="s">
        <v>108</v>
      </c>
      <c r="H76" s="11" t="str">
        <f>IF(COUNTA(A76:D76)=0,"",IF(料率設定!$B$15&lt;&gt;"設定OK","要確認：料率設定",IF(OR(A76="",B76="",COUNT(C76:D76)&lt;&gt;2),"要確認：入力不足",IF(OR(C76&lt;=0,C76&gt;EOMONTH(料率設定!$B$3,0),D76&lt;0,D76&lt;&gt;INT(D76)),"要確認：日付・金額",IF(COUNTIF($A$5:$A$104,A76)&gt;1,"要確認：ID重複",IF(OR(AND(E76&lt;&gt;"対象",E76&lt;&gt;"対象外"),AND(F76&lt;&gt;"対象",F76&lt;&gt;"対象外"),AND(G76&lt;&gt;"自動",G76&lt;&gt;"対象",G76&lt;&gt;"対象外")),"要確認：区分",IF(EOMONTH(料率設定!$B$3,0)&gt;=DATE(YEAR(C76)+70,MONTH(C76),DAY(C76))-1,"要確認：70歳以上","OK")))))))</f>
        <v/>
      </c>
      <c r="I76" s="11" t="str">
        <f>IF(H76="OK",IF(E76="対象外","対象外",IF(G76&lt;&gt;"自動",G76,IF(AND(EOMONTH(料率設定!$B$3,0)&gt;=DATE(YEAR(C76)+40,MONTH(C76),DAY(C76))-1,EOMONTH(料率設定!$B$3,0)&lt;DATE(YEAR(C76)+65,MONTH(C76),DAY(C76))-1),"対象","対象外"))),"")</f>
        <v/>
      </c>
      <c r="J76" s="11" t="str">
        <f>IF(H76="OK",VLOOKUP(D76,等級マスタ!$A$4:$E$53,2,TRUE),"")</f>
        <v/>
      </c>
      <c r="K76" s="11" t="str">
        <f>IF(H76="OK",VLOOKUP(D76,等級マスタ!$A$4:$E$53,3,TRUE),"")</f>
        <v/>
      </c>
      <c r="L76" s="11" t="str">
        <f>IF(H76="OK",VLOOKUP(D76,等級マスタ!$A$4:$E$53,4,TRUE),"")</f>
        <v/>
      </c>
      <c r="M76" s="11" t="str">
        <f>IF(H76="OK",VLOOKUP(D76,等級マスタ!$A$4:$E$53,5,TRUE),"")</f>
        <v/>
      </c>
      <c r="N76" s="11" t="str">
        <f>IF(H76="OK",IF(E76="対象",IF(料率設定!$B$13="給与控除",MAX(0,ROUNDUP(ROUND(K76*(料率設定!$B$7+IF(I76="対象",料率設定!$B$8,0))/2,6)-0.5,0)),IF(料率設定!$B$13="切捨て",ROUNDDOWN(ROUND(K76*(料率設定!$B$7+IF(I76="対象",料率設定!$B$8,0))/2,6),0),ROUND(K76*(料率設定!$B$7+IF(I76="対象",料率設定!$B$8,0))/2,0))),0),"")</f>
        <v/>
      </c>
      <c r="O76" s="11" t="str">
        <f>IF(H76="OK",IF(AND(E76="対象",EOMONTH(料率設定!$B$3,0)&gt;=料率設定!$B$11),IF(料率設定!$B$13="給与控除",MAX(0,ROUNDUP(ROUND(K76*料率設定!$B$10/2,6)-0.5,0)),IF(料率設定!$B$13="切捨て",ROUNDDOWN(ROUND(K76*料率設定!$B$10/2,6),0),ROUND(K76*料率設定!$B$10/2,0))),0),"")</f>
        <v/>
      </c>
      <c r="P76" s="11" t="str">
        <f>IF(H76="OK",IF(F76="対象",IF(料率設定!$B$13="給与控除",MAX(0,ROUNDUP(ROUND(M76*料率設定!$B$9/2,6)-0.5,0)),IF(料率設定!$B$13="切捨て",ROUNDDOWN(ROUND(M76*料率設定!$B$9/2,6),0),ROUND(M76*料率設定!$B$9/2,0))),0),"")</f>
        <v/>
      </c>
      <c r="Q76" s="15" t="str">
        <f t="shared" si="2"/>
        <v/>
      </c>
      <c r="R76" s="14" t="str">
        <f>IF(H76="OK",IF(F76="対象",M76*料率設定!$B$12,0),"")</f>
        <v/>
      </c>
      <c r="S76" s="14" t="str">
        <f>IF(H76="OK",IF(E76="対象",K76*(料率設定!$B$7+IF(I76="対象",料率設定!$B$8,0)+IF(EOMONTH(料率設定!$B$3,0)&gt;=料率設定!$B$11,料率設定!$B$10,0)),0)+IF(F76="対象",M76*料率設定!$B$9,0)-Q76+R76,"")</f>
        <v/>
      </c>
    </row>
    <row r="77" spans="1:19" ht="26" customHeight="1">
      <c r="A77" s="4"/>
      <c r="B77" s="4"/>
      <c r="C77" s="12"/>
      <c r="D77" s="13"/>
      <c r="E77" s="4" t="s">
        <v>107</v>
      </c>
      <c r="F77" s="4" t="s">
        <v>107</v>
      </c>
      <c r="G77" s="4" t="s">
        <v>108</v>
      </c>
      <c r="H77" s="11" t="str">
        <f>IF(COUNTA(A77:D77)=0,"",IF(料率設定!$B$15&lt;&gt;"設定OK","要確認：料率設定",IF(OR(A77="",B77="",COUNT(C77:D77)&lt;&gt;2),"要確認：入力不足",IF(OR(C77&lt;=0,C77&gt;EOMONTH(料率設定!$B$3,0),D77&lt;0,D77&lt;&gt;INT(D77)),"要確認：日付・金額",IF(COUNTIF($A$5:$A$104,A77)&gt;1,"要確認：ID重複",IF(OR(AND(E77&lt;&gt;"対象",E77&lt;&gt;"対象外"),AND(F77&lt;&gt;"対象",F77&lt;&gt;"対象外"),AND(G77&lt;&gt;"自動",G77&lt;&gt;"対象",G77&lt;&gt;"対象外")),"要確認：区分",IF(EOMONTH(料率設定!$B$3,0)&gt;=DATE(YEAR(C77)+70,MONTH(C77),DAY(C77))-1,"要確認：70歳以上","OK")))))))</f>
        <v/>
      </c>
      <c r="I77" s="11" t="str">
        <f>IF(H77="OK",IF(E77="対象外","対象外",IF(G77&lt;&gt;"自動",G77,IF(AND(EOMONTH(料率設定!$B$3,0)&gt;=DATE(YEAR(C77)+40,MONTH(C77),DAY(C77))-1,EOMONTH(料率設定!$B$3,0)&lt;DATE(YEAR(C77)+65,MONTH(C77),DAY(C77))-1),"対象","対象外"))),"")</f>
        <v/>
      </c>
      <c r="J77" s="11" t="str">
        <f>IF(H77="OK",VLOOKUP(D77,等級マスタ!$A$4:$E$53,2,TRUE),"")</f>
        <v/>
      </c>
      <c r="K77" s="11" t="str">
        <f>IF(H77="OK",VLOOKUP(D77,等級マスタ!$A$4:$E$53,3,TRUE),"")</f>
        <v/>
      </c>
      <c r="L77" s="11" t="str">
        <f>IF(H77="OK",VLOOKUP(D77,等級マスタ!$A$4:$E$53,4,TRUE),"")</f>
        <v/>
      </c>
      <c r="M77" s="11" t="str">
        <f>IF(H77="OK",VLOOKUP(D77,等級マスタ!$A$4:$E$53,5,TRUE),"")</f>
        <v/>
      </c>
      <c r="N77" s="11" t="str">
        <f>IF(H77="OK",IF(E77="対象",IF(料率設定!$B$13="給与控除",MAX(0,ROUNDUP(ROUND(K77*(料率設定!$B$7+IF(I77="対象",料率設定!$B$8,0))/2,6)-0.5,0)),IF(料率設定!$B$13="切捨て",ROUNDDOWN(ROUND(K77*(料率設定!$B$7+IF(I77="対象",料率設定!$B$8,0))/2,6),0),ROUND(K77*(料率設定!$B$7+IF(I77="対象",料率設定!$B$8,0))/2,0))),0),"")</f>
        <v/>
      </c>
      <c r="O77" s="11" t="str">
        <f>IF(H77="OK",IF(AND(E77="対象",EOMONTH(料率設定!$B$3,0)&gt;=料率設定!$B$11),IF(料率設定!$B$13="給与控除",MAX(0,ROUNDUP(ROUND(K77*料率設定!$B$10/2,6)-0.5,0)),IF(料率設定!$B$13="切捨て",ROUNDDOWN(ROUND(K77*料率設定!$B$10/2,6),0),ROUND(K77*料率設定!$B$10/2,0))),0),"")</f>
        <v/>
      </c>
      <c r="P77" s="11" t="str">
        <f>IF(H77="OK",IF(F77="対象",IF(料率設定!$B$13="給与控除",MAX(0,ROUNDUP(ROUND(M77*料率設定!$B$9/2,6)-0.5,0)),IF(料率設定!$B$13="切捨て",ROUNDDOWN(ROUND(M77*料率設定!$B$9/2,6),0),ROUND(M77*料率設定!$B$9/2,0))),0),"")</f>
        <v/>
      </c>
      <c r="Q77" s="15" t="str">
        <f t="shared" si="2"/>
        <v/>
      </c>
      <c r="R77" s="14" t="str">
        <f>IF(H77="OK",IF(F77="対象",M77*料率設定!$B$12,0),"")</f>
        <v/>
      </c>
      <c r="S77" s="14" t="str">
        <f>IF(H77="OK",IF(E77="対象",K77*(料率設定!$B$7+IF(I77="対象",料率設定!$B$8,0)+IF(EOMONTH(料率設定!$B$3,0)&gt;=料率設定!$B$11,料率設定!$B$10,0)),0)+IF(F77="対象",M77*料率設定!$B$9,0)-Q77+R77,"")</f>
        <v/>
      </c>
    </row>
    <row r="78" spans="1:19" ht="26" customHeight="1">
      <c r="A78" s="4"/>
      <c r="B78" s="4"/>
      <c r="C78" s="12"/>
      <c r="D78" s="13"/>
      <c r="E78" s="4" t="s">
        <v>107</v>
      </c>
      <c r="F78" s="4" t="s">
        <v>107</v>
      </c>
      <c r="G78" s="4" t="s">
        <v>108</v>
      </c>
      <c r="H78" s="11" t="str">
        <f>IF(COUNTA(A78:D78)=0,"",IF(料率設定!$B$15&lt;&gt;"設定OK","要確認：料率設定",IF(OR(A78="",B78="",COUNT(C78:D78)&lt;&gt;2),"要確認：入力不足",IF(OR(C78&lt;=0,C78&gt;EOMONTH(料率設定!$B$3,0),D78&lt;0,D78&lt;&gt;INT(D78)),"要確認：日付・金額",IF(COUNTIF($A$5:$A$104,A78)&gt;1,"要確認：ID重複",IF(OR(AND(E78&lt;&gt;"対象",E78&lt;&gt;"対象外"),AND(F78&lt;&gt;"対象",F78&lt;&gt;"対象外"),AND(G78&lt;&gt;"自動",G78&lt;&gt;"対象",G78&lt;&gt;"対象外")),"要確認：区分",IF(EOMONTH(料率設定!$B$3,0)&gt;=DATE(YEAR(C78)+70,MONTH(C78),DAY(C78))-1,"要確認：70歳以上","OK")))))))</f>
        <v/>
      </c>
      <c r="I78" s="11" t="str">
        <f>IF(H78="OK",IF(E78="対象外","対象外",IF(G78&lt;&gt;"自動",G78,IF(AND(EOMONTH(料率設定!$B$3,0)&gt;=DATE(YEAR(C78)+40,MONTH(C78),DAY(C78))-1,EOMONTH(料率設定!$B$3,0)&lt;DATE(YEAR(C78)+65,MONTH(C78),DAY(C78))-1),"対象","対象外"))),"")</f>
        <v/>
      </c>
      <c r="J78" s="11" t="str">
        <f>IF(H78="OK",VLOOKUP(D78,等級マスタ!$A$4:$E$53,2,TRUE),"")</f>
        <v/>
      </c>
      <c r="K78" s="11" t="str">
        <f>IF(H78="OK",VLOOKUP(D78,等級マスタ!$A$4:$E$53,3,TRUE),"")</f>
        <v/>
      </c>
      <c r="L78" s="11" t="str">
        <f>IF(H78="OK",VLOOKUP(D78,等級マスタ!$A$4:$E$53,4,TRUE),"")</f>
        <v/>
      </c>
      <c r="M78" s="11" t="str">
        <f>IF(H78="OK",VLOOKUP(D78,等級マスタ!$A$4:$E$53,5,TRUE),"")</f>
        <v/>
      </c>
      <c r="N78" s="11" t="str">
        <f>IF(H78="OK",IF(E78="対象",IF(料率設定!$B$13="給与控除",MAX(0,ROUNDUP(ROUND(K78*(料率設定!$B$7+IF(I78="対象",料率設定!$B$8,0))/2,6)-0.5,0)),IF(料率設定!$B$13="切捨て",ROUNDDOWN(ROUND(K78*(料率設定!$B$7+IF(I78="対象",料率設定!$B$8,0))/2,6),0),ROUND(K78*(料率設定!$B$7+IF(I78="対象",料率設定!$B$8,0))/2,0))),0),"")</f>
        <v/>
      </c>
      <c r="O78" s="11" t="str">
        <f>IF(H78="OK",IF(AND(E78="対象",EOMONTH(料率設定!$B$3,0)&gt;=料率設定!$B$11),IF(料率設定!$B$13="給与控除",MAX(0,ROUNDUP(ROUND(K78*料率設定!$B$10/2,6)-0.5,0)),IF(料率設定!$B$13="切捨て",ROUNDDOWN(ROUND(K78*料率設定!$B$10/2,6),0),ROUND(K78*料率設定!$B$10/2,0))),0),"")</f>
        <v/>
      </c>
      <c r="P78" s="11" t="str">
        <f>IF(H78="OK",IF(F78="対象",IF(料率設定!$B$13="給与控除",MAX(0,ROUNDUP(ROUND(M78*料率設定!$B$9/2,6)-0.5,0)),IF(料率設定!$B$13="切捨て",ROUNDDOWN(ROUND(M78*料率設定!$B$9/2,6),0),ROUND(M78*料率設定!$B$9/2,0))),0),"")</f>
        <v/>
      </c>
      <c r="Q78" s="15" t="str">
        <f t="shared" si="2"/>
        <v/>
      </c>
      <c r="R78" s="14" t="str">
        <f>IF(H78="OK",IF(F78="対象",M78*料率設定!$B$12,0),"")</f>
        <v/>
      </c>
      <c r="S78" s="14" t="str">
        <f>IF(H78="OK",IF(E78="対象",K78*(料率設定!$B$7+IF(I78="対象",料率設定!$B$8,0)+IF(EOMONTH(料率設定!$B$3,0)&gt;=料率設定!$B$11,料率設定!$B$10,0)),0)+IF(F78="対象",M78*料率設定!$B$9,0)-Q78+R78,"")</f>
        <v/>
      </c>
    </row>
    <row r="79" spans="1:19" ht="26" customHeight="1">
      <c r="A79" s="4"/>
      <c r="B79" s="4"/>
      <c r="C79" s="12"/>
      <c r="D79" s="13"/>
      <c r="E79" s="4" t="s">
        <v>107</v>
      </c>
      <c r="F79" s="4" t="s">
        <v>107</v>
      </c>
      <c r="G79" s="4" t="s">
        <v>108</v>
      </c>
      <c r="H79" s="11" t="str">
        <f>IF(COUNTA(A79:D79)=0,"",IF(料率設定!$B$15&lt;&gt;"設定OK","要確認：料率設定",IF(OR(A79="",B79="",COUNT(C79:D79)&lt;&gt;2),"要確認：入力不足",IF(OR(C79&lt;=0,C79&gt;EOMONTH(料率設定!$B$3,0),D79&lt;0,D79&lt;&gt;INT(D79)),"要確認：日付・金額",IF(COUNTIF($A$5:$A$104,A79)&gt;1,"要確認：ID重複",IF(OR(AND(E79&lt;&gt;"対象",E79&lt;&gt;"対象外"),AND(F79&lt;&gt;"対象",F79&lt;&gt;"対象外"),AND(G79&lt;&gt;"自動",G79&lt;&gt;"対象",G79&lt;&gt;"対象外")),"要確認：区分",IF(EOMONTH(料率設定!$B$3,0)&gt;=DATE(YEAR(C79)+70,MONTH(C79),DAY(C79))-1,"要確認：70歳以上","OK")))))))</f>
        <v/>
      </c>
      <c r="I79" s="11" t="str">
        <f>IF(H79="OK",IF(E79="対象外","対象外",IF(G79&lt;&gt;"自動",G79,IF(AND(EOMONTH(料率設定!$B$3,0)&gt;=DATE(YEAR(C79)+40,MONTH(C79),DAY(C79))-1,EOMONTH(料率設定!$B$3,0)&lt;DATE(YEAR(C79)+65,MONTH(C79),DAY(C79))-1),"対象","対象外"))),"")</f>
        <v/>
      </c>
      <c r="J79" s="11" t="str">
        <f>IF(H79="OK",VLOOKUP(D79,等級マスタ!$A$4:$E$53,2,TRUE),"")</f>
        <v/>
      </c>
      <c r="K79" s="11" t="str">
        <f>IF(H79="OK",VLOOKUP(D79,等級マスタ!$A$4:$E$53,3,TRUE),"")</f>
        <v/>
      </c>
      <c r="L79" s="11" t="str">
        <f>IF(H79="OK",VLOOKUP(D79,等級マスタ!$A$4:$E$53,4,TRUE),"")</f>
        <v/>
      </c>
      <c r="M79" s="11" t="str">
        <f>IF(H79="OK",VLOOKUP(D79,等級マスタ!$A$4:$E$53,5,TRUE),"")</f>
        <v/>
      </c>
      <c r="N79" s="11" t="str">
        <f>IF(H79="OK",IF(E79="対象",IF(料率設定!$B$13="給与控除",MAX(0,ROUNDUP(ROUND(K79*(料率設定!$B$7+IF(I79="対象",料率設定!$B$8,0))/2,6)-0.5,0)),IF(料率設定!$B$13="切捨て",ROUNDDOWN(ROUND(K79*(料率設定!$B$7+IF(I79="対象",料率設定!$B$8,0))/2,6),0),ROUND(K79*(料率設定!$B$7+IF(I79="対象",料率設定!$B$8,0))/2,0))),0),"")</f>
        <v/>
      </c>
      <c r="O79" s="11" t="str">
        <f>IF(H79="OK",IF(AND(E79="対象",EOMONTH(料率設定!$B$3,0)&gt;=料率設定!$B$11),IF(料率設定!$B$13="給与控除",MAX(0,ROUNDUP(ROUND(K79*料率設定!$B$10/2,6)-0.5,0)),IF(料率設定!$B$13="切捨て",ROUNDDOWN(ROUND(K79*料率設定!$B$10/2,6),0),ROUND(K79*料率設定!$B$10/2,0))),0),"")</f>
        <v/>
      </c>
      <c r="P79" s="11" t="str">
        <f>IF(H79="OK",IF(F79="対象",IF(料率設定!$B$13="給与控除",MAX(0,ROUNDUP(ROUND(M79*料率設定!$B$9/2,6)-0.5,0)),IF(料率設定!$B$13="切捨て",ROUNDDOWN(ROUND(M79*料率設定!$B$9/2,6),0),ROUND(M79*料率設定!$B$9/2,0))),0),"")</f>
        <v/>
      </c>
      <c r="Q79" s="15" t="str">
        <f t="shared" si="2"/>
        <v/>
      </c>
      <c r="R79" s="14" t="str">
        <f>IF(H79="OK",IF(F79="対象",M79*料率設定!$B$12,0),"")</f>
        <v/>
      </c>
      <c r="S79" s="14" t="str">
        <f>IF(H79="OK",IF(E79="対象",K79*(料率設定!$B$7+IF(I79="対象",料率設定!$B$8,0)+IF(EOMONTH(料率設定!$B$3,0)&gt;=料率設定!$B$11,料率設定!$B$10,0)),0)+IF(F79="対象",M79*料率設定!$B$9,0)-Q79+R79,"")</f>
        <v/>
      </c>
    </row>
    <row r="80" spans="1:19" ht="26" customHeight="1">
      <c r="A80" s="4"/>
      <c r="B80" s="4"/>
      <c r="C80" s="12"/>
      <c r="D80" s="13"/>
      <c r="E80" s="4" t="s">
        <v>107</v>
      </c>
      <c r="F80" s="4" t="s">
        <v>107</v>
      </c>
      <c r="G80" s="4" t="s">
        <v>108</v>
      </c>
      <c r="H80" s="11" t="str">
        <f>IF(COUNTA(A80:D80)=0,"",IF(料率設定!$B$15&lt;&gt;"設定OK","要確認：料率設定",IF(OR(A80="",B80="",COUNT(C80:D80)&lt;&gt;2),"要確認：入力不足",IF(OR(C80&lt;=0,C80&gt;EOMONTH(料率設定!$B$3,0),D80&lt;0,D80&lt;&gt;INT(D80)),"要確認：日付・金額",IF(COUNTIF($A$5:$A$104,A80)&gt;1,"要確認：ID重複",IF(OR(AND(E80&lt;&gt;"対象",E80&lt;&gt;"対象外"),AND(F80&lt;&gt;"対象",F80&lt;&gt;"対象外"),AND(G80&lt;&gt;"自動",G80&lt;&gt;"対象",G80&lt;&gt;"対象外")),"要確認：区分",IF(EOMONTH(料率設定!$B$3,0)&gt;=DATE(YEAR(C80)+70,MONTH(C80),DAY(C80))-1,"要確認：70歳以上","OK")))))))</f>
        <v/>
      </c>
      <c r="I80" s="11" t="str">
        <f>IF(H80="OK",IF(E80="対象外","対象外",IF(G80&lt;&gt;"自動",G80,IF(AND(EOMONTH(料率設定!$B$3,0)&gt;=DATE(YEAR(C80)+40,MONTH(C80),DAY(C80))-1,EOMONTH(料率設定!$B$3,0)&lt;DATE(YEAR(C80)+65,MONTH(C80),DAY(C80))-1),"対象","対象外"))),"")</f>
        <v/>
      </c>
      <c r="J80" s="11" t="str">
        <f>IF(H80="OK",VLOOKUP(D80,等級マスタ!$A$4:$E$53,2,TRUE),"")</f>
        <v/>
      </c>
      <c r="K80" s="11" t="str">
        <f>IF(H80="OK",VLOOKUP(D80,等級マスタ!$A$4:$E$53,3,TRUE),"")</f>
        <v/>
      </c>
      <c r="L80" s="11" t="str">
        <f>IF(H80="OK",VLOOKUP(D80,等級マスタ!$A$4:$E$53,4,TRUE),"")</f>
        <v/>
      </c>
      <c r="M80" s="11" t="str">
        <f>IF(H80="OK",VLOOKUP(D80,等級マスタ!$A$4:$E$53,5,TRUE),"")</f>
        <v/>
      </c>
      <c r="N80" s="11" t="str">
        <f>IF(H80="OK",IF(E80="対象",IF(料率設定!$B$13="給与控除",MAX(0,ROUNDUP(ROUND(K80*(料率設定!$B$7+IF(I80="対象",料率設定!$B$8,0))/2,6)-0.5,0)),IF(料率設定!$B$13="切捨て",ROUNDDOWN(ROUND(K80*(料率設定!$B$7+IF(I80="対象",料率設定!$B$8,0))/2,6),0),ROUND(K80*(料率設定!$B$7+IF(I80="対象",料率設定!$B$8,0))/2,0))),0),"")</f>
        <v/>
      </c>
      <c r="O80" s="11" t="str">
        <f>IF(H80="OK",IF(AND(E80="対象",EOMONTH(料率設定!$B$3,0)&gt;=料率設定!$B$11),IF(料率設定!$B$13="給与控除",MAX(0,ROUNDUP(ROUND(K80*料率設定!$B$10/2,6)-0.5,0)),IF(料率設定!$B$13="切捨て",ROUNDDOWN(ROUND(K80*料率設定!$B$10/2,6),0),ROUND(K80*料率設定!$B$10/2,0))),0),"")</f>
        <v/>
      </c>
      <c r="P80" s="11" t="str">
        <f>IF(H80="OK",IF(F80="対象",IF(料率設定!$B$13="給与控除",MAX(0,ROUNDUP(ROUND(M80*料率設定!$B$9/2,6)-0.5,0)),IF(料率設定!$B$13="切捨て",ROUNDDOWN(ROUND(M80*料率設定!$B$9/2,6),0),ROUND(M80*料率設定!$B$9/2,0))),0),"")</f>
        <v/>
      </c>
      <c r="Q80" s="15" t="str">
        <f t="shared" si="2"/>
        <v/>
      </c>
      <c r="R80" s="14" t="str">
        <f>IF(H80="OK",IF(F80="対象",M80*料率設定!$B$12,0),"")</f>
        <v/>
      </c>
      <c r="S80" s="14" t="str">
        <f>IF(H80="OK",IF(E80="対象",K80*(料率設定!$B$7+IF(I80="対象",料率設定!$B$8,0)+IF(EOMONTH(料率設定!$B$3,0)&gt;=料率設定!$B$11,料率設定!$B$10,0)),0)+IF(F80="対象",M80*料率設定!$B$9,0)-Q80+R80,"")</f>
        <v/>
      </c>
    </row>
    <row r="81" spans="1:19" ht="26" customHeight="1">
      <c r="A81" s="4"/>
      <c r="B81" s="4"/>
      <c r="C81" s="12"/>
      <c r="D81" s="13"/>
      <c r="E81" s="4" t="s">
        <v>107</v>
      </c>
      <c r="F81" s="4" t="s">
        <v>107</v>
      </c>
      <c r="G81" s="4" t="s">
        <v>108</v>
      </c>
      <c r="H81" s="11" t="str">
        <f>IF(COUNTA(A81:D81)=0,"",IF(料率設定!$B$15&lt;&gt;"設定OK","要確認：料率設定",IF(OR(A81="",B81="",COUNT(C81:D81)&lt;&gt;2),"要確認：入力不足",IF(OR(C81&lt;=0,C81&gt;EOMONTH(料率設定!$B$3,0),D81&lt;0,D81&lt;&gt;INT(D81)),"要確認：日付・金額",IF(COUNTIF($A$5:$A$104,A81)&gt;1,"要確認：ID重複",IF(OR(AND(E81&lt;&gt;"対象",E81&lt;&gt;"対象外"),AND(F81&lt;&gt;"対象",F81&lt;&gt;"対象外"),AND(G81&lt;&gt;"自動",G81&lt;&gt;"対象",G81&lt;&gt;"対象外")),"要確認：区分",IF(EOMONTH(料率設定!$B$3,0)&gt;=DATE(YEAR(C81)+70,MONTH(C81),DAY(C81))-1,"要確認：70歳以上","OK")))))))</f>
        <v/>
      </c>
      <c r="I81" s="11" t="str">
        <f>IF(H81="OK",IF(E81="対象外","対象外",IF(G81&lt;&gt;"自動",G81,IF(AND(EOMONTH(料率設定!$B$3,0)&gt;=DATE(YEAR(C81)+40,MONTH(C81),DAY(C81))-1,EOMONTH(料率設定!$B$3,0)&lt;DATE(YEAR(C81)+65,MONTH(C81),DAY(C81))-1),"対象","対象外"))),"")</f>
        <v/>
      </c>
      <c r="J81" s="11" t="str">
        <f>IF(H81="OK",VLOOKUP(D81,等級マスタ!$A$4:$E$53,2,TRUE),"")</f>
        <v/>
      </c>
      <c r="K81" s="11" t="str">
        <f>IF(H81="OK",VLOOKUP(D81,等級マスタ!$A$4:$E$53,3,TRUE),"")</f>
        <v/>
      </c>
      <c r="L81" s="11" t="str">
        <f>IF(H81="OK",VLOOKUP(D81,等級マスタ!$A$4:$E$53,4,TRUE),"")</f>
        <v/>
      </c>
      <c r="M81" s="11" t="str">
        <f>IF(H81="OK",VLOOKUP(D81,等級マスタ!$A$4:$E$53,5,TRUE),"")</f>
        <v/>
      </c>
      <c r="N81" s="11" t="str">
        <f>IF(H81="OK",IF(E81="対象",IF(料率設定!$B$13="給与控除",MAX(0,ROUNDUP(ROUND(K81*(料率設定!$B$7+IF(I81="対象",料率設定!$B$8,0))/2,6)-0.5,0)),IF(料率設定!$B$13="切捨て",ROUNDDOWN(ROUND(K81*(料率設定!$B$7+IF(I81="対象",料率設定!$B$8,0))/2,6),0),ROUND(K81*(料率設定!$B$7+IF(I81="対象",料率設定!$B$8,0))/2,0))),0),"")</f>
        <v/>
      </c>
      <c r="O81" s="11" t="str">
        <f>IF(H81="OK",IF(AND(E81="対象",EOMONTH(料率設定!$B$3,0)&gt;=料率設定!$B$11),IF(料率設定!$B$13="給与控除",MAX(0,ROUNDUP(ROUND(K81*料率設定!$B$10/2,6)-0.5,0)),IF(料率設定!$B$13="切捨て",ROUNDDOWN(ROUND(K81*料率設定!$B$10/2,6),0),ROUND(K81*料率設定!$B$10/2,0))),0),"")</f>
        <v/>
      </c>
      <c r="P81" s="11" t="str">
        <f>IF(H81="OK",IF(F81="対象",IF(料率設定!$B$13="給与控除",MAX(0,ROUNDUP(ROUND(M81*料率設定!$B$9/2,6)-0.5,0)),IF(料率設定!$B$13="切捨て",ROUNDDOWN(ROUND(M81*料率設定!$B$9/2,6),0),ROUND(M81*料率設定!$B$9/2,0))),0),"")</f>
        <v/>
      </c>
      <c r="Q81" s="15" t="str">
        <f t="shared" si="2"/>
        <v/>
      </c>
      <c r="R81" s="14" t="str">
        <f>IF(H81="OK",IF(F81="対象",M81*料率設定!$B$12,0),"")</f>
        <v/>
      </c>
      <c r="S81" s="14" t="str">
        <f>IF(H81="OK",IF(E81="対象",K81*(料率設定!$B$7+IF(I81="対象",料率設定!$B$8,0)+IF(EOMONTH(料率設定!$B$3,0)&gt;=料率設定!$B$11,料率設定!$B$10,0)),0)+IF(F81="対象",M81*料率設定!$B$9,0)-Q81+R81,"")</f>
        <v/>
      </c>
    </row>
    <row r="82" spans="1:19" ht="26" customHeight="1">
      <c r="A82" s="4"/>
      <c r="B82" s="4"/>
      <c r="C82" s="12"/>
      <c r="D82" s="13"/>
      <c r="E82" s="4" t="s">
        <v>107</v>
      </c>
      <c r="F82" s="4" t="s">
        <v>107</v>
      </c>
      <c r="G82" s="4" t="s">
        <v>108</v>
      </c>
      <c r="H82" s="11" t="str">
        <f>IF(COUNTA(A82:D82)=0,"",IF(料率設定!$B$15&lt;&gt;"設定OK","要確認：料率設定",IF(OR(A82="",B82="",COUNT(C82:D82)&lt;&gt;2),"要確認：入力不足",IF(OR(C82&lt;=0,C82&gt;EOMONTH(料率設定!$B$3,0),D82&lt;0,D82&lt;&gt;INT(D82)),"要確認：日付・金額",IF(COUNTIF($A$5:$A$104,A82)&gt;1,"要確認：ID重複",IF(OR(AND(E82&lt;&gt;"対象",E82&lt;&gt;"対象外"),AND(F82&lt;&gt;"対象",F82&lt;&gt;"対象外"),AND(G82&lt;&gt;"自動",G82&lt;&gt;"対象",G82&lt;&gt;"対象外")),"要確認：区分",IF(EOMONTH(料率設定!$B$3,0)&gt;=DATE(YEAR(C82)+70,MONTH(C82),DAY(C82))-1,"要確認：70歳以上","OK")))))))</f>
        <v/>
      </c>
      <c r="I82" s="11" t="str">
        <f>IF(H82="OK",IF(E82="対象外","対象外",IF(G82&lt;&gt;"自動",G82,IF(AND(EOMONTH(料率設定!$B$3,0)&gt;=DATE(YEAR(C82)+40,MONTH(C82),DAY(C82))-1,EOMONTH(料率設定!$B$3,0)&lt;DATE(YEAR(C82)+65,MONTH(C82),DAY(C82))-1),"対象","対象外"))),"")</f>
        <v/>
      </c>
      <c r="J82" s="11" t="str">
        <f>IF(H82="OK",VLOOKUP(D82,等級マスタ!$A$4:$E$53,2,TRUE),"")</f>
        <v/>
      </c>
      <c r="K82" s="11" t="str">
        <f>IF(H82="OK",VLOOKUP(D82,等級マスタ!$A$4:$E$53,3,TRUE),"")</f>
        <v/>
      </c>
      <c r="L82" s="11" t="str">
        <f>IF(H82="OK",VLOOKUP(D82,等級マスタ!$A$4:$E$53,4,TRUE),"")</f>
        <v/>
      </c>
      <c r="M82" s="11" t="str">
        <f>IF(H82="OK",VLOOKUP(D82,等級マスタ!$A$4:$E$53,5,TRUE),"")</f>
        <v/>
      </c>
      <c r="N82" s="11" t="str">
        <f>IF(H82="OK",IF(E82="対象",IF(料率設定!$B$13="給与控除",MAX(0,ROUNDUP(ROUND(K82*(料率設定!$B$7+IF(I82="対象",料率設定!$B$8,0))/2,6)-0.5,0)),IF(料率設定!$B$13="切捨て",ROUNDDOWN(ROUND(K82*(料率設定!$B$7+IF(I82="対象",料率設定!$B$8,0))/2,6),0),ROUND(K82*(料率設定!$B$7+IF(I82="対象",料率設定!$B$8,0))/2,0))),0),"")</f>
        <v/>
      </c>
      <c r="O82" s="11" t="str">
        <f>IF(H82="OK",IF(AND(E82="対象",EOMONTH(料率設定!$B$3,0)&gt;=料率設定!$B$11),IF(料率設定!$B$13="給与控除",MAX(0,ROUNDUP(ROUND(K82*料率設定!$B$10/2,6)-0.5,0)),IF(料率設定!$B$13="切捨て",ROUNDDOWN(ROUND(K82*料率設定!$B$10/2,6),0),ROUND(K82*料率設定!$B$10/2,0))),0),"")</f>
        <v/>
      </c>
      <c r="P82" s="11" t="str">
        <f>IF(H82="OK",IF(F82="対象",IF(料率設定!$B$13="給与控除",MAX(0,ROUNDUP(ROUND(M82*料率設定!$B$9/2,6)-0.5,0)),IF(料率設定!$B$13="切捨て",ROUNDDOWN(ROUND(M82*料率設定!$B$9/2,6),0),ROUND(M82*料率設定!$B$9/2,0))),0),"")</f>
        <v/>
      </c>
      <c r="Q82" s="15" t="str">
        <f t="shared" si="2"/>
        <v/>
      </c>
      <c r="R82" s="14" t="str">
        <f>IF(H82="OK",IF(F82="対象",M82*料率設定!$B$12,0),"")</f>
        <v/>
      </c>
      <c r="S82" s="14" t="str">
        <f>IF(H82="OK",IF(E82="対象",K82*(料率設定!$B$7+IF(I82="対象",料率設定!$B$8,0)+IF(EOMONTH(料率設定!$B$3,0)&gt;=料率設定!$B$11,料率設定!$B$10,0)),0)+IF(F82="対象",M82*料率設定!$B$9,0)-Q82+R82,"")</f>
        <v/>
      </c>
    </row>
    <row r="83" spans="1:19" ht="26" customHeight="1">
      <c r="A83" s="4"/>
      <c r="B83" s="4"/>
      <c r="C83" s="12"/>
      <c r="D83" s="13"/>
      <c r="E83" s="4" t="s">
        <v>107</v>
      </c>
      <c r="F83" s="4" t="s">
        <v>107</v>
      </c>
      <c r="G83" s="4" t="s">
        <v>108</v>
      </c>
      <c r="H83" s="11" t="str">
        <f>IF(COUNTA(A83:D83)=0,"",IF(料率設定!$B$15&lt;&gt;"設定OK","要確認：料率設定",IF(OR(A83="",B83="",COUNT(C83:D83)&lt;&gt;2),"要確認：入力不足",IF(OR(C83&lt;=0,C83&gt;EOMONTH(料率設定!$B$3,0),D83&lt;0,D83&lt;&gt;INT(D83)),"要確認：日付・金額",IF(COUNTIF($A$5:$A$104,A83)&gt;1,"要確認：ID重複",IF(OR(AND(E83&lt;&gt;"対象",E83&lt;&gt;"対象外"),AND(F83&lt;&gt;"対象",F83&lt;&gt;"対象外"),AND(G83&lt;&gt;"自動",G83&lt;&gt;"対象",G83&lt;&gt;"対象外")),"要確認：区分",IF(EOMONTH(料率設定!$B$3,0)&gt;=DATE(YEAR(C83)+70,MONTH(C83),DAY(C83))-1,"要確認：70歳以上","OK")))))))</f>
        <v/>
      </c>
      <c r="I83" s="11" t="str">
        <f>IF(H83="OK",IF(E83="対象外","対象外",IF(G83&lt;&gt;"自動",G83,IF(AND(EOMONTH(料率設定!$B$3,0)&gt;=DATE(YEAR(C83)+40,MONTH(C83),DAY(C83))-1,EOMONTH(料率設定!$B$3,0)&lt;DATE(YEAR(C83)+65,MONTH(C83),DAY(C83))-1),"対象","対象外"))),"")</f>
        <v/>
      </c>
      <c r="J83" s="11" t="str">
        <f>IF(H83="OK",VLOOKUP(D83,等級マスタ!$A$4:$E$53,2,TRUE),"")</f>
        <v/>
      </c>
      <c r="K83" s="11" t="str">
        <f>IF(H83="OK",VLOOKUP(D83,等級マスタ!$A$4:$E$53,3,TRUE),"")</f>
        <v/>
      </c>
      <c r="L83" s="11" t="str">
        <f>IF(H83="OK",VLOOKUP(D83,等級マスタ!$A$4:$E$53,4,TRUE),"")</f>
        <v/>
      </c>
      <c r="M83" s="11" t="str">
        <f>IF(H83="OK",VLOOKUP(D83,等級マスタ!$A$4:$E$53,5,TRUE),"")</f>
        <v/>
      </c>
      <c r="N83" s="11" t="str">
        <f>IF(H83="OK",IF(E83="対象",IF(料率設定!$B$13="給与控除",MAX(0,ROUNDUP(ROUND(K83*(料率設定!$B$7+IF(I83="対象",料率設定!$B$8,0))/2,6)-0.5,0)),IF(料率設定!$B$13="切捨て",ROUNDDOWN(ROUND(K83*(料率設定!$B$7+IF(I83="対象",料率設定!$B$8,0))/2,6),0),ROUND(K83*(料率設定!$B$7+IF(I83="対象",料率設定!$B$8,0))/2,0))),0),"")</f>
        <v/>
      </c>
      <c r="O83" s="11" t="str">
        <f>IF(H83="OK",IF(AND(E83="対象",EOMONTH(料率設定!$B$3,0)&gt;=料率設定!$B$11),IF(料率設定!$B$13="給与控除",MAX(0,ROUNDUP(ROUND(K83*料率設定!$B$10/2,6)-0.5,0)),IF(料率設定!$B$13="切捨て",ROUNDDOWN(ROUND(K83*料率設定!$B$10/2,6),0),ROUND(K83*料率設定!$B$10/2,0))),0),"")</f>
        <v/>
      </c>
      <c r="P83" s="11" t="str">
        <f>IF(H83="OK",IF(F83="対象",IF(料率設定!$B$13="給与控除",MAX(0,ROUNDUP(ROUND(M83*料率設定!$B$9/2,6)-0.5,0)),IF(料率設定!$B$13="切捨て",ROUNDDOWN(ROUND(M83*料率設定!$B$9/2,6),0),ROUND(M83*料率設定!$B$9/2,0))),0),"")</f>
        <v/>
      </c>
      <c r="Q83" s="15" t="str">
        <f t="shared" si="2"/>
        <v/>
      </c>
      <c r="R83" s="14" t="str">
        <f>IF(H83="OK",IF(F83="対象",M83*料率設定!$B$12,0),"")</f>
        <v/>
      </c>
      <c r="S83" s="14" t="str">
        <f>IF(H83="OK",IF(E83="対象",K83*(料率設定!$B$7+IF(I83="対象",料率設定!$B$8,0)+IF(EOMONTH(料率設定!$B$3,0)&gt;=料率設定!$B$11,料率設定!$B$10,0)),0)+IF(F83="対象",M83*料率設定!$B$9,0)-Q83+R83,"")</f>
        <v/>
      </c>
    </row>
    <row r="84" spans="1:19" ht="26" customHeight="1">
      <c r="A84" s="4"/>
      <c r="B84" s="4"/>
      <c r="C84" s="12"/>
      <c r="D84" s="13"/>
      <c r="E84" s="4" t="s">
        <v>107</v>
      </c>
      <c r="F84" s="4" t="s">
        <v>107</v>
      </c>
      <c r="G84" s="4" t="s">
        <v>108</v>
      </c>
      <c r="H84" s="11" t="str">
        <f>IF(COUNTA(A84:D84)=0,"",IF(料率設定!$B$15&lt;&gt;"設定OK","要確認：料率設定",IF(OR(A84="",B84="",COUNT(C84:D84)&lt;&gt;2),"要確認：入力不足",IF(OR(C84&lt;=0,C84&gt;EOMONTH(料率設定!$B$3,0),D84&lt;0,D84&lt;&gt;INT(D84)),"要確認：日付・金額",IF(COUNTIF($A$5:$A$104,A84)&gt;1,"要確認：ID重複",IF(OR(AND(E84&lt;&gt;"対象",E84&lt;&gt;"対象外"),AND(F84&lt;&gt;"対象",F84&lt;&gt;"対象外"),AND(G84&lt;&gt;"自動",G84&lt;&gt;"対象",G84&lt;&gt;"対象外")),"要確認：区分",IF(EOMONTH(料率設定!$B$3,0)&gt;=DATE(YEAR(C84)+70,MONTH(C84),DAY(C84))-1,"要確認：70歳以上","OK")))))))</f>
        <v/>
      </c>
      <c r="I84" s="11" t="str">
        <f>IF(H84="OK",IF(E84="対象外","対象外",IF(G84&lt;&gt;"自動",G84,IF(AND(EOMONTH(料率設定!$B$3,0)&gt;=DATE(YEAR(C84)+40,MONTH(C84),DAY(C84))-1,EOMONTH(料率設定!$B$3,0)&lt;DATE(YEAR(C84)+65,MONTH(C84),DAY(C84))-1),"対象","対象外"))),"")</f>
        <v/>
      </c>
      <c r="J84" s="11" t="str">
        <f>IF(H84="OK",VLOOKUP(D84,等級マスタ!$A$4:$E$53,2,TRUE),"")</f>
        <v/>
      </c>
      <c r="K84" s="11" t="str">
        <f>IF(H84="OK",VLOOKUP(D84,等級マスタ!$A$4:$E$53,3,TRUE),"")</f>
        <v/>
      </c>
      <c r="L84" s="11" t="str">
        <f>IF(H84="OK",VLOOKUP(D84,等級マスタ!$A$4:$E$53,4,TRUE),"")</f>
        <v/>
      </c>
      <c r="M84" s="11" t="str">
        <f>IF(H84="OK",VLOOKUP(D84,等級マスタ!$A$4:$E$53,5,TRUE),"")</f>
        <v/>
      </c>
      <c r="N84" s="11" t="str">
        <f>IF(H84="OK",IF(E84="対象",IF(料率設定!$B$13="給与控除",MAX(0,ROUNDUP(ROUND(K84*(料率設定!$B$7+IF(I84="対象",料率設定!$B$8,0))/2,6)-0.5,0)),IF(料率設定!$B$13="切捨て",ROUNDDOWN(ROUND(K84*(料率設定!$B$7+IF(I84="対象",料率設定!$B$8,0))/2,6),0),ROUND(K84*(料率設定!$B$7+IF(I84="対象",料率設定!$B$8,0))/2,0))),0),"")</f>
        <v/>
      </c>
      <c r="O84" s="11" t="str">
        <f>IF(H84="OK",IF(AND(E84="対象",EOMONTH(料率設定!$B$3,0)&gt;=料率設定!$B$11),IF(料率設定!$B$13="給与控除",MAX(0,ROUNDUP(ROUND(K84*料率設定!$B$10/2,6)-0.5,0)),IF(料率設定!$B$13="切捨て",ROUNDDOWN(ROUND(K84*料率設定!$B$10/2,6),0),ROUND(K84*料率設定!$B$10/2,0))),0),"")</f>
        <v/>
      </c>
      <c r="P84" s="11" t="str">
        <f>IF(H84="OK",IF(F84="対象",IF(料率設定!$B$13="給与控除",MAX(0,ROUNDUP(ROUND(M84*料率設定!$B$9/2,6)-0.5,0)),IF(料率設定!$B$13="切捨て",ROUNDDOWN(ROUND(M84*料率設定!$B$9/2,6),0),ROUND(M84*料率設定!$B$9/2,0))),0),"")</f>
        <v/>
      </c>
      <c r="Q84" s="15" t="str">
        <f t="shared" si="2"/>
        <v/>
      </c>
      <c r="R84" s="14" t="str">
        <f>IF(H84="OK",IF(F84="対象",M84*料率設定!$B$12,0),"")</f>
        <v/>
      </c>
      <c r="S84" s="14" t="str">
        <f>IF(H84="OK",IF(E84="対象",K84*(料率設定!$B$7+IF(I84="対象",料率設定!$B$8,0)+IF(EOMONTH(料率設定!$B$3,0)&gt;=料率設定!$B$11,料率設定!$B$10,0)),0)+IF(F84="対象",M84*料率設定!$B$9,0)-Q84+R84,"")</f>
        <v/>
      </c>
    </row>
    <row r="85" spans="1:19" ht="26" customHeight="1">
      <c r="A85" s="4"/>
      <c r="B85" s="4"/>
      <c r="C85" s="12"/>
      <c r="D85" s="13"/>
      <c r="E85" s="4" t="s">
        <v>107</v>
      </c>
      <c r="F85" s="4" t="s">
        <v>107</v>
      </c>
      <c r="G85" s="4" t="s">
        <v>108</v>
      </c>
      <c r="H85" s="11" t="str">
        <f>IF(COUNTA(A85:D85)=0,"",IF(料率設定!$B$15&lt;&gt;"設定OK","要確認：料率設定",IF(OR(A85="",B85="",COUNT(C85:D85)&lt;&gt;2),"要確認：入力不足",IF(OR(C85&lt;=0,C85&gt;EOMONTH(料率設定!$B$3,0),D85&lt;0,D85&lt;&gt;INT(D85)),"要確認：日付・金額",IF(COUNTIF($A$5:$A$104,A85)&gt;1,"要確認：ID重複",IF(OR(AND(E85&lt;&gt;"対象",E85&lt;&gt;"対象外"),AND(F85&lt;&gt;"対象",F85&lt;&gt;"対象外"),AND(G85&lt;&gt;"自動",G85&lt;&gt;"対象",G85&lt;&gt;"対象外")),"要確認：区分",IF(EOMONTH(料率設定!$B$3,0)&gt;=DATE(YEAR(C85)+70,MONTH(C85),DAY(C85))-1,"要確認：70歳以上","OK")))))))</f>
        <v/>
      </c>
      <c r="I85" s="11" t="str">
        <f>IF(H85="OK",IF(E85="対象外","対象外",IF(G85&lt;&gt;"自動",G85,IF(AND(EOMONTH(料率設定!$B$3,0)&gt;=DATE(YEAR(C85)+40,MONTH(C85),DAY(C85))-1,EOMONTH(料率設定!$B$3,0)&lt;DATE(YEAR(C85)+65,MONTH(C85),DAY(C85))-1),"対象","対象外"))),"")</f>
        <v/>
      </c>
      <c r="J85" s="11" t="str">
        <f>IF(H85="OK",VLOOKUP(D85,等級マスタ!$A$4:$E$53,2,TRUE),"")</f>
        <v/>
      </c>
      <c r="K85" s="11" t="str">
        <f>IF(H85="OK",VLOOKUP(D85,等級マスタ!$A$4:$E$53,3,TRUE),"")</f>
        <v/>
      </c>
      <c r="L85" s="11" t="str">
        <f>IF(H85="OK",VLOOKUP(D85,等級マスタ!$A$4:$E$53,4,TRUE),"")</f>
        <v/>
      </c>
      <c r="M85" s="11" t="str">
        <f>IF(H85="OK",VLOOKUP(D85,等級マスタ!$A$4:$E$53,5,TRUE),"")</f>
        <v/>
      </c>
      <c r="N85" s="11" t="str">
        <f>IF(H85="OK",IF(E85="対象",IF(料率設定!$B$13="給与控除",MAX(0,ROUNDUP(ROUND(K85*(料率設定!$B$7+IF(I85="対象",料率設定!$B$8,0))/2,6)-0.5,0)),IF(料率設定!$B$13="切捨て",ROUNDDOWN(ROUND(K85*(料率設定!$B$7+IF(I85="対象",料率設定!$B$8,0))/2,6),0),ROUND(K85*(料率設定!$B$7+IF(I85="対象",料率設定!$B$8,0))/2,0))),0),"")</f>
        <v/>
      </c>
      <c r="O85" s="11" t="str">
        <f>IF(H85="OK",IF(AND(E85="対象",EOMONTH(料率設定!$B$3,0)&gt;=料率設定!$B$11),IF(料率設定!$B$13="給与控除",MAX(0,ROUNDUP(ROUND(K85*料率設定!$B$10/2,6)-0.5,0)),IF(料率設定!$B$13="切捨て",ROUNDDOWN(ROUND(K85*料率設定!$B$10/2,6),0),ROUND(K85*料率設定!$B$10/2,0))),0),"")</f>
        <v/>
      </c>
      <c r="P85" s="11" t="str">
        <f>IF(H85="OK",IF(F85="対象",IF(料率設定!$B$13="給与控除",MAX(0,ROUNDUP(ROUND(M85*料率設定!$B$9/2,6)-0.5,0)),IF(料率設定!$B$13="切捨て",ROUNDDOWN(ROUND(M85*料率設定!$B$9/2,6),0),ROUND(M85*料率設定!$B$9/2,0))),0),"")</f>
        <v/>
      </c>
      <c r="Q85" s="15" t="str">
        <f t="shared" si="2"/>
        <v/>
      </c>
      <c r="R85" s="14" t="str">
        <f>IF(H85="OK",IF(F85="対象",M85*料率設定!$B$12,0),"")</f>
        <v/>
      </c>
      <c r="S85" s="14" t="str">
        <f>IF(H85="OK",IF(E85="対象",K85*(料率設定!$B$7+IF(I85="対象",料率設定!$B$8,0)+IF(EOMONTH(料率設定!$B$3,0)&gt;=料率設定!$B$11,料率設定!$B$10,0)),0)+IF(F85="対象",M85*料率設定!$B$9,0)-Q85+R85,"")</f>
        <v/>
      </c>
    </row>
    <row r="86" spans="1:19" ht="26" customHeight="1">
      <c r="A86" s="4"/>
      <c r="B86" s="4"/>
      <c r="C86" s="12"/>
      <c r="D86" s="13"/>
      <c r="E86" s="4" t="s">
        <v>107</v>
      </c>
      <c r="F86" s="4" t="s">
        <v>107</v>
      </c>
      <c r="G86" s="4" t="s">
        <v>108</v>
      </c>
      <c r="H86" s="11" t="str">
        <f>IF(COUNTA(A86:D86)=0,"",IF(料率設定!$B$15&lt;&gt;"設定OK","要確認：料率設定",IF(OR(A86="",B86="",COUNT(C86:D86)&lt;&gt;2),"要確認：入力不足",IF(OR(C86&lt;=0,C86&gt;EOMONTH(料率設定!$B$3,0),D86&lt;0,D86&lt;&gt;INT(D86)),"要確認：日付・金額",IF(COUNTIF($A$5:$A$104,A86)&gt;1,"要確認：ID重複",IF(OR(AND(E86&lt;&gt;"対象",E86&lt;&gt;"対象外"),AND(F86&lt;&gt;"対象",F86&lt;&gt;"対象外"),AND(G86&lt;&gt;"自動",G86&lt;&gt;"対象",G86&lt;&gt;"対象外")),"要確認：区分",IF(EOMONTH(料率設定!$B$3,0)&gt;=DATE(YEAR(C86)+70,MONTH(C86),DAY(C86))-1,"要確認：70歳以上","OK")))))))</f>
        <v/>
      </c>
      <c r="I86" s="11" t="str">
        <f>IF(H86="OK",IF(E86="対象外","対象外",IF(G86&lt;&gt;"自動",G86,IF(AND(EOMONTH(料率設定!$B$3,0)&gt;=DATE(YEAR(C86)+40,MONTH(C86),DAY(C86))-1,EOMONTH(料率設定!$B$3,0)&lt;DATE(YEAR(C86)+65,MONTH(C86),DAY(C86))-1),"対象","対象外"))),"")</f>
        <v/>
      </c>
      <c r="J86" s="11" t="str">
        <f>IF(H86="OK",VLOOKUP(D86,等級マスタ!$A$4:$E$53,2,TRUE),"")</f>
        <v/>
      </c>
      <c r="K86" s="11" t="str">
        <f>IF(H86="OK",VLOOKUP(D86,等級マスタ!$A$4:$E$53,3,TRUE),"")</f>
        <v/>
      </c>
      <c r="L86" s="11" t="str">
        <f>IF(H86="OK",VLOOKUP(D86,等級マスタ!$A$4:$E$53,4,TRUE),"")</f>
        <v/>
      </c>
      <c r="M86" s="11" t="str">
        <f>IF(H86="OK",VLOOKUP(D86,等級マスタ!$A$4:$E$53,5,TRUE),"")</f>
        <v/>
      </c>
      <c r="N86" s="11" t="str">
        <f>IF(H86="OK",IF(E86="対象",IF(料率設定!$B$13="給与控除",MAX(0,ROUNDUP(ROUND(K86*(料率設定!$B$7+IF(I86="対象",料率設定!$B$8,0))/2,6)-0.5,0)),IF(料率設定!$B$13="切捨て",ROUNDDOWN(ROUND(K86*(料率設定!$B$7+IF(I86="対象",料率設定!$B$8,0))/2,6),0),ROUND(K86*(料率設定!$B$7+IF(I86="対象",料率設定!$B$8,0))/2,0))),0),"")</f>
        <v/>
      </c>
      <c r="O86" s="11" t="str">
        <f>IF(H86="OK",IF(AND(E86="対象",EOMONTH(料率設定!$B$3,0)&gt;=料率設定!$B$11),IF(料率設定!$B$13="給与控除",MAX(0,ROUNDUP(ROUND(K86*料率設定!$B$10/2,6)-0.5,0)),IF(料率設定!$B$13="切捨て",ROUNDDOWN(ROUND(K86*料率設定!$B$10/2,6),0),ROUND(K86*料率設定!$B$10/2,0))),0),"")</f>
        <v/>
      </c>
      <c r="P86" s="11" t="str">
        <f>IF(H86="OK",IF(F86="対象",IF(料率設定!$B$13="給与控除",MAX(0,ROUNDUP(ROUND(M86*料率設定!$B$9/2,6)-0.5,0)),IF(料率設定!$B$13="切捨て",ROUNDDOWN(ROUND(M86*料率設定!$B$9/2,6),0),ROUND(M86*料率設定!$B$9/2,0))),0),"")</f>
        <v/>
      </c>
      <c r="Q86" s="15" t="str">
        <f t="shared" si="2"/>
        <v/>
      </c>
      <c r="R86" s="14" t="str">
        <f>IF(H86="OK",IF(F86="対象",M86*料率設定!$B$12,0),"")</f>
        <v/>
      </c>
      <c r="S86" s="14" t="str">
        <f>IF(H86="OK",IF(E86="対象",K86*(料率設定!$B$7+IF(I86="対象",料率設定!$B$8,0)+IF(EOMONTH(料率設定!$B$3,0)&gt;=料率設定!$B$11,料率設定!$B$10,0)),0)+IF(F86="対象",M86*料率設定!$B$9,0)-Q86+R86,"")</f>
        <v/>
      </c>
    </row>
    <row r="87" spans="1:19" ht="26" customHeight="1">
      <c r="A87" s="4"/>
      <c r="B87" s="4"/>
      <c r="C87" s="12"/>
      <c r="D87" s="13"/>
      <c r="E87" s="4" t="s">
        <v>107</v>
      </c>
      <c r="F87" s="4" t="s">
        <v>107</v>
      </c>
      <c r="G87" s="4" t="s">
        <v>108</v>
      </c>
      <c r="H87" s="11" t="str">
        <f>IF(COUNTA(A87:D87)=0,"",IF(料率設定!$B$15&lt;&gt;"設定OK","要確認：料率設定",IF(OR(A87="",B87="",COUNT(C87:D87)&lt;&gt;2),"要確認：入力不足",IF(OR(C87&lt;=0,C87&gt;EOMONTH(料率設定!$B$3,0),D87&lt;0,D87&lt;&gt;INT(D87)),"要確認：日付・金額",IF(COUNTIF($A$5:$A$104,A87)&gt;1,"要確認：ID重複",IF(OR(AND(E87&lt;&gt;"対象",E87&lt;&gt;"対象外"),AND(F87&lt;&gt;"対象",F87&lt;&gt;"対象外"),AND(G87&lt;&gt;"自動",G87&lt;&gt;"対象",G87&lt;&gt;"対象外")),"要確認：区分",IF(EOMONTH(料率設定!$B$3,0)&gt;=DATE(YEAR(C87)+70,MONTH(C87),DAY(C87))-1,"要確認：70歳以上","OK")))))))</f>
        <v/>
      </c>
      <c r="I87" s="11" t="str">
        <f>IF(H87="OK",IF(E87="対象外","対象外",IF(G87&lt;&gt;"自動",G87,IF(AND(EOMONTH(料率設定!$B$3,0)&gt;=DATE(YEAR(C87)+40,MONTH(C87),DAY(C87))-1,EOMONTH(料率設定!$B$3,0)&lt;DATE(YEAR(C87)+65,MONTH(C87),DAY(C87))-1),"対象","対象外"))),"")</f>
        <v/>
      </c>
      <c r="J87" s="11" t="str">
        <f>IF(H87="OK",VLOOKUP(D87,等級マスタ!$A$4:$E$53,2,TRUE),"")</f>
        <v/>
      </c>
      <c r="K87" s="11" t="str">
        <f>IF(H87="OK",VLOOKUP(D87,等級マスタ!$A$4:$E$53,3,TRUE),"")</f>
        <v/>
      </c>
      <c r="L87" s="11" t="str">
        <f>IF(H87="OK",VLOOKUP(D87,等級マスタ!$A$4:$E$53,4,TRUE),"")</f>
        <v/>
      </c>
      <c r="M87" s="11" t="str">
        <f>IF(H87="OK",VLOOKUP(D87,等級マスタ!$A$4:$E$53,5,TRUE),"")</f>
        <v/>
      </c>
      <c r="N87" s="11" t="str">
        <f>IF(H87="OK",IF(E87="対象",IF(料率設定!$B$13="給与控除",MAX(0,ROUNDUP(ROUND(K87*(料率設定!$B$7+IF(I87="対象",料率設定!$B$8,0))/2,6)-0.5,0)),IF(料率設定!$B$13="切捨て",ROUNDDOWN(ROUND(K87*(料率設定!$B$7+IF(I87="対象",料率設定!$B$8,0))/2,6),0),ROUND(K87*(料率設定!$B$7+IF(I87="対象",料率設定!$B$8,0))/2,0))),0),"")</f>
        <v/>
      </c>
      <c r="O87" s="11" t="str">
        <f>IF(H87="OK",IF(AND(E87="対象",EOMONTH(料率設定!$B$3,0)&gt;=料率設定!$B$11),IF(料率設定!$B$13="給与控除",MAX(0,ROUNDUP(ROUND(K87*料率設定!$B$10/2,6)-0.5,0)),IF(料率設定!$B$13="切捨て",ROUNDDOWN(ROUND(K87*料率設定!$B$10/2,6),0),ROUND(K87*料率設定!$B$10/2,0))),0),"")</f>
        <v/>
      </c>
      <c r="P87" s="11" t="str">
        <f>IF(H87="OK",IF(F87="対象",IF(料率設定!$B$13="給与控除",MAX(0,ROUNDUP(ROUND(M87*料率設定!$B$9/2,6)-0.5,0)),IF(料率設定!$B$13="切捨て",ROUNDDOWN(ROUND(M87*料率設定!$B$9/2,6),0),ROUND(M87*料率設定!$B$9/2,0))),0),"")</f>
        <v/>
      </c>
      <c r="Q87" s="15" t="str">
        <f t="shared" si="2"/>
        <v/>
      </c>
      <c r="R87" s="14" t="str">
        <f>IF(H87="OK",IF(F87="対象",M87*料率設定!$B$12,0),"")</f>
        <v/>
      </c>
      <c r="S87" s="14" t="str">
        <f>IF(H87="OK",IF(E87="対象",K87*(料率設定!$B$7+IF(I87="対象",料率設定!$B$8,0)+IF(EOMONTH(料率設定!$B$3,0)&gt;=料率設定!$B$11,料率設定!$B$10,0)),0)+IF(F87="対象",M87*料率設定!$B$9,0)-Q87+R87,"")</f>
        <v/>
      </c>
    </row>
    <row r="88" spans="1:19" ht="26" customHeight="1">
      <c r="A88" s="4"/>
      <c r="B88" s="4"/>
      <c r="C88" s="12"/>
      <c r="D88" s="13"/>
      <c r="E88" s="4" t="s">
        <v>107</v>
      </c>
      <c r="F88" s="4" t="s">
        <v>107</v>
      </c>
      <c r="G88" s="4" t="s">
        <v>108</v>
      </c>
      <c r="H88" s="11" t="str">
        <f>IF(COUNTA(A88:D88)=0,"",IF(料率設定!$B$15&lt;&gt;"設定OK","要確認：料率設定",IF(OR(A88="",B88="",COUNT(C88:D88)&lt;&gt;2),"要確認：入力不足",IF(OR(C88&lt;=0,C88&gt;EOMONTH(料率設定!$B$3,0),D88&lt;0,D88&lt;&gt;INT(D88)),"要確認：日付・金額",IF(COUNTIF($A$5:$A$104,A88)&gt;1,"要確認：ID重複",IF(OR(AND(E88&lt;&gt;"対象",E88&lt;&gt;"対象外"),AND(F88&lt;&gt;"対象",F88&lt;&gt;"対象外"),AND(G88&lt;&gt;"自動",G88&lt;&gt;"対象",G88&lt;&gt;"対象外")),"要確認：区分",IF(EOMONTH(料率設定!$B$3,0)&gt;=DATE(YEAR(C88)+70,MONTH(C88),DAY(C88))-1,"要確認：70歳以上","OK")))))))</f>
        <v/>
      </c>
      <c r="I88" s="11" t="str">
        <f>IF(H88="OK",IF(E88="対象外","対象外",IF(G88&lt;&gt;"自動",G88,IF(AND(EOMONTH(料率設定!$B$3,0)&gt;=DATE(YEAR(C88)+40,MONTH(C88),DAY(C88))-1,EOMONTH(料率設定!$B$3,0)&lt;DATE(YEAR(C88)+65,MONTH(C88),DAY(C88))-1),"対象","対象外"))),"")</f>
        <v/>
      </c>
      <c r="J88" s="11" t="str">
        <f>IF(H88="OK",VLOOKUP(D88,等級マスタ!$A$4:$E$53,2,TRUE),"")</f>
        <v/>
      </c>
      <c r="K88" s="11" t="str">
        <f>IF(H88="OK",VLOOKUP(D88,等級マスタ!$A$4:$E$53,3,TRUE),"")</f>
        <v/>
      </c>
      <c r="L88" s="11" t="str">
        <f>IF(H88="OK",VLOOKUP(D88,等級マスタ!$A$4:$E$53,4,TRUE),"")</f>
        <v/>
      </c>
      <c r="M88" s="11" t="str">
        <f>IF(H88="OK",VLOOKUP(D88,等級マスタ!$A$4:$E$53,5,TRUE),"")</f>
        <v/>
      </c>
      <c r="N88" s="11" t="str">
        <f>IF(H88="OK",IF(E88="対象",IF(料率設定!$B$13="給与控除",MAX(0,ROUNDUP(ROUND(K88*(料率設定!$B$7+IF(I88="対象",料率設定!$B$8,0))/2,6)-0.5,0)),IF(料率設定!$B$13="切捨て",ROUNDDOWN(ROUND(K88*(料率設定!$B$7+IF(I88="対象",料率設定!$B$8,0))/2,6),0),ROUND(K88*(料率設定!$B$7+IF(I88="対象",料率設定!$B$8,0))/2,0))),0),"")</f>
        <v/>
      </c>
      <c r="O88" s="11" t="str">
        <f>IF(H88="OK",IF(AND(E88="対象",EOMONTH(料率設定!$B$3,0)&gt;=料率設定!$B$11),IF(料率設定!$B$13="給与控除",MAX(0,ROUNDUP(ROUND(K88*料率設定!$B$10/2,6)-0.5,0)),IF(料率設定!$B$13="切捨て",ROUNDDOWN(ROUND(K88*料率設定!$B$10/2,6),0),ROUND(K88*料率設定!$B$10/2,0))),0),"")</f>
        <v/>
      </c>
      <c r="P88" s="11" t="str">
        <f>IF(H88="OK",IF(F88="対象",IF(料率設定!$B$13="給与控除",MAX(0,ROUNDUP(ROUND(M88*料率設定!$B$9/2,6)-0.5,0)),IF(料率設定!$B$13="切捨て",ROUNDDOWN(ROUND(M88*料率設定!$B$9/2,6),0),ROUND(M88*料率設定!$B$9/2,0))),0),"")</f>
        <v/>
      </c>
      <c r="Q88" s="15" t="str">
        <f t="shared" si="2"/>
        <v/>
      </c>
      <c r="R88" s="14" t="str">
        <f>IF(H88="OK",IF(F88="対象",M88*料率設定!$B$12,0),"")</f>
        <v/>
      </c>
      <c r="S88" s="14" t="str">
        <f>IF(H88="OK",IF(E88="対象",K88*(料率設定!$B$7+IF(I88="対象",料率設定!$B$8,0)+IF(EOMONTH(料率設定!$B$3,0)&gt;=料率設定!$B$11,料率設定!$B$10,0)),0)+IF(F88="対象",M88*料率設定!$B$9,0)-Q88+R88,"")</f>
        <v/>
      </c>
    </row>
    <row r="89" spans="1:19" ht="26" customHeight="1">
      <c r="A89" s="4"/>
      <c r="B89" s="4"/>
      <c r="C89" s="12"/>
      <c r="D89" s="13"/>
      <c r="E89" s="4" t="s">
        <v>107</v>
      </c>
      <c r="F89" s="4" t="s">
        <v>107</v>
      </c>
      <c r="G89" s="4" t="s">
        <v>108</v>
      </c>
      <c r="H89" s="11" t="str">
        <f>IF(COUNTA(A89:D89)=0,"",IF(料率設定!$B$15&lt;&gt;"設定OK","要確認：料率設定",IF(OR(A89="",B89="",COUNT(C89:D89)&lt;&gt;2),"要確認：入力不足",IF(OR(C89&lt;=0,C89&gt;EOMONTH(料率設定!$B$3,0),D89&lt;0,D89&lt;&gt;INT(D89)),"要確認：日付・金額",IF(COUNTIF($A$5:$A$104,A89)&gt;1,"要確認：ID重複",IF(OR(AND(E89&lt;&gt;"対象",E89&lt;&gt;"対象外"),AND(F89&lt;&gt;"対象",F89&lt;&gt;"対象外"),AND(G89&lt;&gt;"自動",G89&lt;&gt;"対象",G89&lt;&gt;"対象外")),"要確認：区分",IF(EOMONTH(料率設定!$B$3,0)&gt;=DATE(YEAR(C89)+70,MONTH(C89),DAY(C89))-1,"要確認：70歳以上","OK")))))))</f>
        <v/>
      </c>
      <c r="I89" s="11" t="str">
        <f>IF(H89="OK",IF(E89="対象外","対象外",IF(G89&lt;&gt;"自動",G89,IF(AND(EOMONTH(料率設定!$B$3,0)&gt;=DATE(YEAR(C89)+40,MONTH(C89),DAY(C89))-1,EOMONTH(料率設定!$B$3,0)&lt;DATE(YEAR(C89)+65,MONTH(C89),DAY(C89))-1),"対象","対象外"))),"")</f>
        <v/>
      </c>
      <c r="J89" s="11" t="str">
        <f>IF(H89="OK",VLOOKUP(D89,等級マスタ!$A$4:$E$53,2,TRUE),"")</f>
        <v/>
      </c>
      <c r="K89" s="11" t="str">
        <f>IF(H89="OK",VLOOKUP(D89,等級マスタ!$A$4:$E$53,3,TRUE),"")</f>
        <v/>
      </c>
      <c r="L89" s="11" t="str">
        <f>IF(H89="OK",VLOOKUP(D89,等級マスタ!$A$4:$E$53,4,TRUE),"")</f>
        <v/>
      </c>
      <c r="M89" s="11" t="str">
        <f>IF(H89="OK",VLOOKUP(D89,等級マスタ!$A$4:$E$53,5,TRUE),"")</f>
        <v/>
      </c>
      <c r="N89" s="11" t="str">
        <f>IF(H89="OK",IF(E89="対象",IF(料率設定!$B$13="給与控除",MAX(0,ROUNDUP(ROUND(K89*(料率設定!$B$7+IF(I89="対象",料率設定!$B$8,0))/2,6)-0.5,0)),IF(料率設定!$B$13="切捨て",ROUNDDOWN(ROUND(K89*(料率設定!$B$7+IF(I89="対象",料率設定!$B$8,0))/2,6),0),ROUND(K89*(料率設定!$B$7+IF(I89="対象",料率設定!$B$8,0))/2,0))),0),"")</f>
        <v/>
      </c>
      <c r="O89" s="11" t="str">
        <f>IF(H89="OK",IF(AND(E89="対象",EOMONTH(料率設定!$B$3,0)&gt;=料率設定!$B$11),IF(料率設定!$B$13="給与控除",MAX(0,ROUNDUP(ROUND(K89*料率設定!$B$10/2,6)-0.5,0)),IF(料率設定!$B$13="切捨て",ROUNDDOWN(ROUND(K89*料率設定!$B$10/2,6),0),ROUND(K89*料率設定!$B$10/2,0))),0),"")</f>
        <v/>
      </c>
      <c r="P89" s="11" t="str">
        <f>IF(H89="OK",IF(F89="対象",IF(料率設定!$B$13="給与控除",MAX(0,ROUNDUP(ROUND(M89*料率設定!$B$9/2,6)-0.5,0)),IF(料率設定!$B$13="切捨て",ROUNDDOWN(ROUND(M89*料率設定!$B$9/2,6),0),ROUND(M89*料率設定!$B$9/2,0))),0),"")</f>
        <v/>
      </c>
      <c r="Q89" s="15" t="str">
        <f t="shared" si="2"/>
        <v/>
      </c>
      <c r="R89" s="14" t="str">
        <f>IF(H89="OK",IF(F89="対象",M89*料率設定!$B$12,0),"")</f>
        <v/>
      </c>
      <c r="S89" s="14" t="str">
        <f>IF(H89="OK",IF(E89="対象",K89*(料率設定!$B$7+IF(I89="対象",料率設定!$B$8,0)+IF(EOMONTH(料率設定!$B$3,0)&gt;=料率設定!$B$11,料率設定!$B$10,0)),0)+IF(F89="対象",M89*料率設定!$B$9,0)-Q89+R89,"")</f>
        <v/>
      </c>
    </row>
    <row r="90" spans="1:19" ht="26" customHeight="1">
      <c r="A90" s="4"/>
      <c r="B90" s="4"/>
      <c r="C90" s="12"/>
      <c r="D90" s="13"/>
      <c r="E90" s="4" t="s">
        <v>107</v>
      </c>
      <c r="F90" s="4" t="s">
        <v>107</v>
      </c>
      <c r="G90" s="4" t="s">
        <v>108</v>
      </c>
      <c r="H90" s="11" t="str">
        <f>IF(COUNTA(A90:D90)=0,"",IF(料率設定!$B$15&lt;&gt;"設定OK","要確認：料率設定",IF(OR(A90="",B90="",COUNT(C90:D90)&lt;&gt;2),"要確認：入力不足",IF(OR(C90&lt;=0,C90&gt;EOMONTH(料率設定!$B$3,0),D90&lt;0,D90&lt;&gt;INT(D90)),"要確認：日付・金額",IF(COUNTIF($A$5:$A$104,A90)&gt;1,"要確認：ID重複",IF(OR(AND(E90&lt;&gt;"対象",E90&lt;&gt;"対象外"),AND(F90&lt;&gt;"対象",F90&lt;&gt;"対象外"),AND(G90&lt;&gt;"自動",G90&lt;&gt;"対象",G90&lt;&gt;"対象外")),"要確認：区分",IF(EOMONTH(料率設定!$B$3,0)&gt;=DATE(YEAR(C90)+70,MONTH(C90),DAY(C90))-1,"要確認：70歳以上","OK")))))))</f>
        <v/>
      </c>
      <c r="I90" s="11" t="str">
        <f>IF(H90="OK",IF(E90="対象外","対象外",IF(G90&lt;&gt;"自動",G90,IF(AND(EOMONTH(料率設定!$B$3,0)&gt;=DATE(YEAR(C90)+40,MONTH(C90),DAY(C90))-1,EOMONTH(料率設定!$B$3,0)&lt;DATE(YEAR(C90)+65,MONTH(C90),DAY(C90))-1),"対象","対象外"))),"")</f>
        <v/>
      </c>
      <c r="J90" s="11" t="str">
        <f>IF(H90="OK",VLOOKUP(D90,等級マスタ!$A$4:$E$53,2,TRUE),"")</f>
        <v/>
      </c>
      <c r="K90" s="11" t="str">
        <f>IF(H90="OK",VLOOKUP(D90,等級マスタ!$A$4:$E$53,3,TRUE),"")</f>
        <v/>
      </c>
      <c r="L90" s="11" t="str">
        <f>IF(H90="OK",VLOOKUP(D90,等級マスタ!$A$4:$E$53,4,TRUE),"")</f>
        <v/>
      </c>
      <c r="M90" s="11" t="str">
        <f>IF(H90="OK",VLOOKUP(D90,等級マスタ!$A$4:$E$53,5,TRUE),"")</f>
        <v/>
      </c>
      <c r="N90" s="11" t="str">
        <f>IF(H90="OK",IF(E90="対象",IF(料率設定!$B$13="給与控除",MAX(0,ROUNDUP(ROUND(K90*(料率設定!$B$7+IF(I90="対象",料率設定!$B$8,0))/2,6)-0.5,0)),IF(料率設定!$B$13="切捨て",ROUNDDOWN(ROUND(K90*(料率設定!$B$7+IF(I90="対象",料率設定!$B$8,0))/2,6),0),ROUND(K90*(料率設定!$B$7+IF(I90="対象",料率設定!$B$8,0))/2,0))),0),"")</f>
        <v/>
      </c>
      <c r="O90" s="11" t="str">
        <f>IF(H90="OK",IF(AND(E90="対象",EOMONTH(料率設定!$B$3,0)&gt;=料率設定!$B$11),IF(料率設定!$B$13="給与控除",MAX(0,ROUNDUP(ROUND(K90*料率設定!$B$10/2,6)-0.5,0)),IF(料率設定!$B$13="切捨て",ROUNDDOWN(ROUND(K90*料率設定!$B$10/2,6),0),ROUND(K90*料率設定!$B$10/2,0))),0),"")</f>
        <v/>
      </c>
      <c r="P90" s="11" t="str">
        <f>IF(H90="OK",IF(F90="対象",IF(料率設定!$B$13="給与控除",MAX(0,ROUNDUP(ROUND(M90*料率設定!$B$9/2,6)-0.5,0)),IF(料率設定!$B$13="切捨て",ROUNDDOWN(ROUND(M90*料率設定!$B$9/2,6),0),ROUND(M90*料率設定!$B$9/2,0))),0),"")</f>
        <v/>
      </c>
      <c r="Q90" s="15" t="str">
        <f t="shared" si="2"/>
        <v/>
      </c>
      <c r="R90" s="14" t="str">
        <f>IF(H90="OK",IF(F90="対象",M90*料率設定!$B$12,0),"")</f>
        <v/>
      </c>
      <c r="S90" s="14" t="str">
        <f>IF(H90="OK",IF(E90="対象",K90*(料率設定!$B$7+IF(I90="対象",料率設定!$B$8,0)+IF(EOMONTH(料率設定!$B$3,0)&gt;=料率設定!$B$11,料率設定!$B$10,0)),0)+IF(F90="対象",M90*料率設定!$B$9,0)-Q90+R90,"")</f>
        <v/>
      </c>
    </row>
    <row r="91" spans="1:19" ht="26" customHeight="1">
      <c r="A91" s="4"/>
      <c r="B91" s="4"/>
      <c r="C91" s="12"/>
      <c r="D91" s="13"/>
      <c r="E91" s="4" t="s">
        <v>107</v>
      </c>
      <c r="F91" s="4" t="s">
        <v>107</v>
      </c>
      <c r="G91" s="4" t="s">
        <v>108</v>
      </c>
      <c r="H91" s="11" t="str">
        <f>IF(COUNTA(A91:D91)=0,"",IF(料率設定!$B$15&lt;&gt;"設定OK","要確認：料率設定",IF(OR(A91="",B91="",COUNT(C91:D91)&lt;&gt;2),"要確認：入力不足",IF(OR(C91&lt;=0,C91&gt;EOMONTH(料率設定!$B$3,0),D91&lt;0,D91&lt;&gt;INT(D91)),"要確認：日付・金額",IF(COUNTIF($A$5:$A$104,A91)&gt;1,"要確認：ID重複",IF(OR(AND(E91&lt;&gt;"対象",E91&lt;&gt;"対象外"),AND(F91&lt;&gt;"対象",F91&lt;&gt;"対象外"),AND(G91&lt;&gt;"自動",G91&lt;&gt;"対象",G91&lt;&gt;"対象外")),"要確認：区分",IF(EOMONTH(料率設定!$B$3,0)&gt;=DATE(YEAR(C91)+70,MONTH(C91),DAY(C91))-1,"要確認：70歳以上","OK")))))))</f>
        <v/>
      </c>
      <c r="I91" s="11" t="str">
        <f>IF(H91="OK",IF(E91="対象外","対象外",IF(G91&lt;&gt;"自動",G91,IF(AND(EOMONTH(料率設定!$B$3,0)&gt;=DATE(YEAR(C91)+40,MONTH(C91),DAY(C91))-1,EOMONTH(料率設定!$B$3,0)&lt;DATE(YEAR(C91)+65,MONTH(C91),DAY(C91))-1),"対象","対象外"))),"")</f>
        <v/>
      </c>
      <c r="J91" s="11" t="str">
        <f>IF(H91="OK",VLOOKUP(D91,等級マスタ!$A$4:$E$53,2,TRUE),"")</f>
        <v/>
      </c>
      <c r="K91" s="11" t="str">
        <f>IF(H91="OK",VLOOKUP(D91,等級マスタ!$A$4:$E$53,3,TRUE),"")</f>
        <v/>
      </c>
      <c r="L91" s="11" t="str">
        <f>IF(H91="OK",VLOOKUP(D91,等級マスタ!$A$4:$E$53,4,TRUE),"")</f>
        <v/>
      </c>
      <c r="M91" s="11" t="str">
        <f>IF(H91="OK",VLOOKUP(D91,等級マスタ!$A$4:$E$53,5,TRUE),"")</f>
        <v/>
      </c>
      <c r="N91" s="11" t="str">
        <f>IF(H91="OK",IF(E91="対象",IF(料率設定!$B$13="給与控除",MAX(0,ROUNDUP(ROUND(K91*(料率設定!$B$7+IF(I91="対象",料率設定!$B$8,0))/2,6)-0.5,0)),IF(料率設定!$B$13="切捨て",ROUNDDOWN(ROUND(K91*(料率設定!$B$7+IF(I91="対象",料率設定!$B$8,0))/2,6),0),ROUND(K91*(料率設定!$B$7+IF(I91="対象",料率設定!$B$8,0))/2,0))),0),"")</f>
        <v/>
      </c>
      <c r="O91" s="11" t="str">
        <f>IF(H91="OK",IF(AND(E91="対象",EOMONTH(料率設定!$B$3,0)&gt;=料率設定!$B$11),IF(料率設定!$B$13="給与控除",MAX(0,ROUNDUP(ROUND(K91*料率設定!$B$10/2,6)-0.5,0)),IF(料率設定!$B$13="切捨て",ROUNDDOWN(ROUND(K91*料率設定!$B$10/2,6),0),ROUND(K91*料率設定!$B$10/2,0))),0),"")</f>
        <v/>
      </c>
      <c r="P91" s="11" t="str">
        <f>IF(H91="OK",IF(F91="対象",IF(料率設定!$B$13="給与控除",MAX(0,ROUNDUP(ROUND(M91*料率設定!$B$9/2,6)-0.5,0)),IF(料率設定!$B$13="切捨て",ROUNDDOWN(ROUND(M91*料率設定!$B$9/2,6),0),ROUND(M91*料率設定!$B$9/2,0))),0),"")</f>
        <v/>
      </c>
      <c r="Q91" s="15" t="str">
        <f t="shared" si="2"/>
        <v/>
      </c>
      <c r="R91" s="14" t="str">
        <f>IF(H91="OK",IF(F91="対象",M91*料率設定!$B$12,0),"")</f>
        <v/>
      </c>
      <c r="S91" s="14" t="str">
        <f>IF(H91="OK",IF(E91="対象",K91*(料率設定!$B$7+IF(I91="対象",料率設定!$B$8,0)+IF(EOMONTH(料率設定!$B$3,0)&gt;=料率設定!$B$11,料率設定!$B$10,0)),0)+IF(F91="対象",M91*料率設定!$B$9,0)-Q91+R91,"")</f>
        <v/>
      </c>
    </row>
    <row r="92" spans="1:19" ht="26" customHeight="1">
      <c r="A92" s="4"/>
      <c r="B92" s="4"/>
      <c r="C92" s="12"/>
      <c r="D92" s="13"/>
      <c r="E92" s="4" t="s">
        <v>107</v>
      </c>
      <c r="F92" s="4" t="s">
        <v>107</v>
      </c>
      <c r="G92" s="4" t="s">
        <v>108</v>
      </c>
      <c r="H92" s="11" t="str">
        <f>IF(COUNTA(A92:D92)=0,"",IF(料率設定!$B$15&lt;&gt;"設定OK","要確認：料率設定",IF(OR(A92="",B92="",COUNT(C92:D92)&lt;&gt;2),"要確認：入力不足",IF(OR(C92&lt;=0,C92&gt;EOMONTH(料率設定!$B$3,0),D92&lt;0,D92&lt;&gt;INT(D92)),"要確認：日付・金額",IF(COUNTIF($A$5:$A$104,A92)&gt;1,"要確認：ID重複",IF(OR(AND(E92&lt;&gt;"対象",E92&lt;&gt;"対象外"),AND(F92&lt;&gt;"対象",F92&lt;&gt;"対象外"),AND(G92&lt;&gt;"自動",G92&lt;&gt;"対象",G92&lt;&gt;"対象外")),"要確認：区分",IF(EOMONTH(料率設定!$B$3,0)&gt;=DATE(YEAR(C92)+70,MONTH(C92),DAY(C92))-1,"要確認：70歳以上","OK")))))))</f>
        <v/>
      </c>
      <c r="I92" s="11" t="str">
        <f>IF(H92="OK",IF(E92="対象外","対象外",IF(G92&lt;&gt;"自動",G92,IF(AND(EOMONTH(料率設定!$B$3,0)&gt;=DATE(YEAR(C92)+40,MONTH(C92),DAY(C92))-1,EOMONTH(料率設定!$B$3,0)&lt;DATE(YEAR(C92)+65,MONTH(C92),DAY(C92))-1),"対象","対象外"))),"")</f>
        <v/>
      </c>
      <c r="J92" s="11" t="str">
        <f>IF(H92="OK",VLOOKUP(D92,等級マスタ!$A$4:$E$53,2,TRUE),"")</f>
        <v/>
      </c>
      <c r="K92" s="11" t="str">
        <f>IF(H92="OK",VLOOKUP(D92,等級マスタ!$A$4:$E$53,3,TRUE),"")</f>
        <v/>
      </c>
      <c r="L92" s="11" t="str">
        <f>IF(H92="OK",VLOOKUP(D92,等級マスタ!$A$4:$E$53,4,TRUE),"")</f>
        <v/>
      </c>
      <c r="M92" s="11" t="str">
        <f>IF(H92="OK",VLOOKUP(D92,等級マスタ!$A$4:$E$53,5,TRUE),"")</f>
        <v/>
      </c>
      <c r="N92" s="11" t="str">
        <f>IF(H92="OK",IF(E92="対象",IF(料率設定!$B$13="給与控除",MAX(0,ROUNDUP(ROUND(K92*(料率設定!$B$7+IF(I92="対象",料率設定!$B$8,0))/2,6)-0.5,0)),IF(料率設定!$B$13="切捨て",ROUNDDOWN(ROUND(K92*(料率設定!$B$7+IF(I92="対象",料率設定!$B$8,0))/2,6),0),ROUND(K92*(料率設定!$B$7+IF(I92="対象",料率設定!$B$8,0))/2,0))),0),"")</f>
        <v/>
      </c>
      <c r="O92" s="11" t="str">
        <f>IF(H92="OK",IF(AND(E92="対象",EOMONTH(料率設定!$B$3,0)&gt;=料率設定!$B$11),IF(料率設定!$B$13="給与控除",MAX(0,ROUNDUP(ROUND(K92*料率設定!$B$10/2,6)-0.5,0)),IF(料率設定!$B$13="切捨て",ROUNDDOWN(ROUND(K92*料率設定!$B$10/2,6),0),ROUND(K92*料率設定!$B$10/2,0))),0),"")</f>
        <v/>
      </c>
      <c r="P92" s="11" t="str">
        <f>IF(H92="OK",IF(F92="対象",IF(料率設定!$B$13="給与控除",MAX(0,ROUNDUP(ROUND(M92*料率設定!$B$9/2,6)-0.5,0)),IF(料率設定!$B$13="切捨て",ROUNDDOWN(ROUND(M92*料率設定!$B$9/2,6),0),ROUND(M92*料率設定!$B$9/2,0))),0),"")</f>
        <v/>
      </c>
      <c r="Q92" s="15" t="str">
        <f t="shared" si="2"/>
        <v/>
      </c>
      <c r="R92" s="14" t="str">
        <f>IF(H92="OK",IF(F92="対象",M92*料率設定!$B$12,0),"")</f>
        <v/>
      </c>
      <c r="S92" s="14" t="str">
        <f>IF(H92="OK",IF(E92="対象",K92*(料率設定!$B$7+IF(I92="対象",料率設定!$B$8,0)+IF(EOMONTH(料率設定!$B$3,0)&gt;=料率設定!$B$11,料率設定!$B$10,0)),0)+IF(F92="対象",M92*料率設定!$B$9,0)-Q92+R92,"")</f>
        <v/>
      </c>
    </row>
    <row r="93" spans="1:19" ht="26" customHeight="1">
      <c r="A93" s="4"/>
      <c r="B93" s="4"/>
      <c r="C93" s="12"/>
      <c r="D93" s="13"/>
      <c r="E93" s="4" t="s">
        <v>107</v>
      </c>
      <c r="F93" s="4" t="s">
        <v>107</v>
      </c>
      <c r="G93" s="4" t="s">
        <v>108</v>
      </c>
      <c r="H93" s="11" t="str">
        <f>IF(COUNTA(A93:D93)=0,"",IF(料率設定!$B$15&lt;&gt;"設定OK","要確認：料率設定",IF(OR(A93="",B93="",COUNT(C93:D93)&lt;&gt;2),"要確認：入力不足",IF(OR(C93&lt;=0,C93&gt;EOMONTH(料率設定!$B$3,0),D93&lt;0,D93&lt;&gt;INT(D93)),"要確認：日付・金額",IF(COUNTIF($A$5:$A$104,A93)&gt;1,"要確認：ID重複",IF(OR(AND(E93&lt;&gt;"対象",E93&lt;&gt;"対象外"),AND(F93&lt;&gt;"対象",F93&lt;&gt;"対象外"),AND(G93&lt;&gt;"自動",G93&lt;&gt;"対象",G93&lt;&gt;"対象外")),"要確認：区分",IF(EOMONTH(料率設定!$B$3,0)&gt;=DATE(YEAR(C93)+70,MONTH(C93),DAY(C93))-1,"要確認：70歳以上","OK")))))))</f>
        <v/>
      </c>
      <c r="I93" s="11" t="str">
        <f>IF(H93="OK",IF(E93="対象外","対象外",IF(G93&lt;&gt;"自動",G93,IF(AND(EOMONTH(料率設定!$B$3,0)&gt;=DATE(YEAR(C93)+40,MONTH(C93),DAY(C93))-1,EOMONTH(料率設定!$B$3,0)&lt;DATE(YEAR(C93)+65,MONTH(C93),DAY(C93))-1),"対象","対象外"))),"")</f>
        <v/>
      </c>
      <c r="J93" s="11" t="str">
        <f>IF(H93="OK",VLOOKUP(D93,等級マスタ!$A$4:$E$53,2,TRUE),"")</f>
        <v/>
      </c>
      <c r="K93" s="11" t="str">
        <f>IF(H93="OK",VLOOKUP(D93,等級マスタ!$A$4:$E$53,3,TRUE),"")</f>
        <v/>
      </c>
      <c r="L93" s="11" t="str">
        <f>IF(H93="OK",VLOOKUP(D93,等級マスタ!$A$4:$E$53,4,TRUE),"")</f>
        <v/>
      </c>
      <c r="M93" s="11" t="str">
        <f>IF(H93="OK",VLOOKUP(D93,等級マスタ!$A$4:$E$53,5,TRUE),"")</f>
        <v/>
      </c>
      <c r="N93" s="11" t="str">
        <f>IF(H93="OK",IF(E93="対象",IF(料率設定!$B$13="給与控除",MAX(0,ROUNDUP(ROUND(K93*(料率設定!$B$7+IF(I93="対象",料率設定!$B$8,0))/2,6)-0.5,0)),IF(料率設定!$B$13="切捨て",ROUNDDOWN(ROUND(K93*(料率設定!$B$7+IF(I93="対象",料率設定!$B$8,0))/2,6),0),ROUND(K93*(料率設定!$B$7+IF(I93="対象",料率設定!$B$8,0))/2,0))),0),"")</f>
        <v/>
      </c>
      <c r="O93" s="11" t="str">
        <f>IF(H93="OK",IF(AND(E93="対象",EOMONTH(料率設定!$B$3,0)&gt;=料率設定!$B$11),IF(料率設定!$B$13="給与控除",MAX(0,ROUNDUP(ROUND(K93*料率設定!$B$10/2,6)-0.5,0)),IF(料率設定!$B$13="切捨て",ROUNDDOWN(ROUND(K93*料率設定!$B$10/2,6),0),ROUND(K93*料率設定!$B$10/2,0))),0),"")</f>
        <v/>
      </c>
      <c r="P93" s="11" t="str">
        <f>IF(H93="OK",IF(F93="対象",IF(料率設定!$B$13="給与控除",MAX(0,ROUNDUP(ROUND(M93*料率設定!$B$9/2,6)-0.5,0)),IF(料率設定!$B$13="切捨て",ROUNDDOWN(ROUND(M93*料率設定!$B$9/2,6),0),ROUND(M93*料率設定!$B$9/2,0))),0),"")</f>
        <v/>
      </c>
      <c r="Q93" s="15" t="str">
        <f t="shared" si="2"/>
        <v/>
      </c>
      <c r="R93" s="14" t="str">
        <f>IF(H93="OK",IF(F93="対象",M93*料率設定!$B$12,0),"")</f>
        <v/>
      </c>
      <c r="S93" s="14" t="str">
        <f>IF(H93="OK",IF(E93="対象",K93*(料率設定!$B$7+IF(I93="対象",料率設定!$B$8,0)+IF(EOMONTH(料率設定!$B$3,0)&gt;=料率設定!$B$11,料率設定!$B$10,0)),0)+IF(F93="対象",M93*料率設定!$B$9,0)-Q93+R93,"")</f>
        <v/>
      </c>
    </row>
    <row r="94" spans="1:19" ht="26" customHeight="1">
      <c r="A94" s="4"/>
      <c r="B94" s="4"/>
      <c r="C94" s="12"/>
      <c r="D94" s="13"/>
      <c r="E94" s="4" t="s">
        <v>107</v>
      </c>
      <c r="F94" s="4" t="s">
        <v>107</v>
      </c>
      <c r="G94" s="4" t="s">
        <v>108</v>
      </c>
      <c r="H94" s="11" t="str">
        <f>IF(COUNTA(A94:D94)=0,"",IF(料率設定!$B$15&lt;&gt;"設定OK","要確認：料率設定",IF(OR(A94="",B94="",COUNT(C94:D94)&lt;&gt;2),"要確認：入力不足",IF(OR(C94&lt;=0,C94&gt;EOMONTH(料率設定!$B$3,0),D94&lt;0,D94&lt;&gt;INT(D94)),"要確認：日付・金額",IF(COUNTIF($A$5:$A$104,A94)&gt;1,"要確認：ID重複",IF(OR(AND(E94&lt;&gt;"対象",E94&lt;&gt;"対象外"),AND(F94&lt;&gt;"対象",F94&lt;&gt;"対象外"),AND(G94&lt;&gt;"自動",G94&lt;&gt;"対象",G94&lt;&gt;"対象外")),"要確認：区分",IF(EOMONTH(料率設定!$B$3,0)&gt;=DATE(YEAR(C94)+70,MONTH(C94),DAY(C94))-1,"要確認：70歳以上","OK")))))))</f>
        <v/>
      </c>
      <c r="I94" s="11" t="str">
        <f>IF(H94="OK",IF(E94="対象外","対象外",IF(G94&lt;&gt;"自動",G94,IF(AND(EOMONTH(料率設定!$B$3,0)&gt;=DATE(YEAR(C94)+40,MONTH(C94),DAY(C94))-1,EOMONTH(料率設定!$B$3,0)&lt;DATE(YEAR(C94)+65,MONTH(C94),DAY(C94))-1),"対象","対象外"))),"")</f>
        <v/>
      </c>
      <c r="J94" s="11" t="str">
        <f>IF(H94="OK",VLOOKUP(D94,等級マスタ!$A$4:$E$53,2,TRUE),"")</f>
        <v/>
      </c>
      <c r="K94" s="11" t="str">
        <f>IF(H94="OK",VLOOKUP(D94,等級マスタ!$A$4:$E$53,3,TRUE),"")</f>
        <v/>
      </c>
      <c r="L94" s="11" t="str">
        <f>IF(H94="OK",VLOOKUP(D94,等級マスタ!$A$4:$E$53,4,TRUE),"")</f>
        <v/>
      </c>
      <c r="M94" s="11" t="str">
        <f>IF(H94="OK",VLOOKUP(D94,等級マスタ!$A$4:$E$53,5,TRUE),"")</f>
        <v/>
      </c>
      <c r="N94" s="11" t="str">
        <f>IF(H94="OK",IF(E94="対象",IF(料率設定!$B$13="給与控除",MAX(0,ROUNDUP(ROUND(K94*(料率設定!$B$7+IF(I94="対象",料率設定!$B$8,0))/2,6)-0.5,0)),IF(料率設定!$B$13="切捨て",ROUNDDOWN(ROUND(K94*(料率設定!$B$7+IF(I94="対象",料率設定!$B$8,0))/2,6),0),ROUND(K94*(料率設定!$B$7+IF(I94="対象",料率設定!$B$8,0))/2,0))),0),"")</f>
        <v/>
      </c>
      <c r="O94" s="11" t="str">
        <f>IF(H94="OK",IF(AND(E94="対象",EOMONTH(料率設定!$B$3,0)&gt;=料率設定!$B$11),IF(料率設定!$B$13="給与控除",MAX(0,ROUNDUP(ROUND(K94*料率設定!$B$10/2,6)-0.5,0)),IF(料率設定!$B$13="切捨て",ROUNDDOWN(ROUND(K94*料率設定!$B$10/2,6),0),ROUND(K94*料率設定!$B$10/2,0))),0),"")</f>
        <v/>
      </c>
      <c r="P94" s="11" t="str">
        <f>IF(H94="OK",IF(F94="対象",IF(料率設定!$B$13="給与控除",MAX(0,ROUNDUP(ROUND(M94*料率設定!$B$9/2,6)-0.5,0)),IF(料率設定!$B$13="切捨て",ROUNDDOWN(ROUND(M94*料率設定!$B$9/2,6),0),ROUND(M94*料率設定!$B$9/2,0))),0),"")</f>
        <v/>
      </c>
      <c r="Q94" s="15" t="str">
        <f t="shared" si="2"/>
        <v/>
      </c>
      <c r="R94" s="14" t="str">
        <f>IF(H94="OK",IF(F94="対象",M94*料率設定!$B$12,0),"")</f>
        <v/>
      </c>
      <c r="S94" s="14" t="str">
        <f>IF(H94="OK",IF(E94="対象",K94*(料率設定!$B$7+IF(I94="対象",料率設定!$B$8,0)+IF(EOMONTH(料率設定!$B$3,0)&gt;=料率設定!$B$11,料率設定!$B$10,0)),0)+IF(F94="対象",M94*料率設定!$B$9,0)-Q94+R94,"")</f>
        <v/>
      </c>
    </row>
    <row r="95" spans="1:19" ht="26" customHeight="1">
      <c r="A95" s="4"/>
      <c r="B95" s="4"/>
      <c r="C95" s="12"/>
      <c r="D95" s="13"/>
      <c r="E95" s="4" t="s">
        <v>107</v>
      </c>
      <c r="F95" s="4" t="s">
        <v>107</v>
      </c>
      <c r="G95" s="4" t="s">
        <v>108</v>
      </c>
      <c r="H95" s="11" t="str">
        <f>IF(COUNTA(A95:D95)=0,"",IF(料率設定!$B$15&lt;&gt;"設定OK","要確認：料率設定",IF(OR(A95="",B95="",COUNT(C95:D95)&lt;&gt;2),"要確認：入力不足",IF(OR(C95&lt;=0,C95&gt;EOMONTH(料率設定!$B$3,0),D95&lt;0,D95&lt;&gt;INT(D95)),"要確認：日付・金額",IF(COUNTIF($A$5:$A$104,A95)&gt;1,"要確認：ID重複",IF(OR(AND(E95&lt;&gt;"対象",E95&lt;&gt;"対象外"),AND(F95&lt;&gt;"対象",F95&lt;&gt;"対象外"),AND(G95&lt;&gt;"自動",G95&lt;&gt;"対象",G95&lt;&gt;"対象外")),"要確認：区分",IF(EOMONTH(料率設定!$B$3,0)&gt;=DATE(YEAR(C95)+70,MONTH(C95),DAY(C95))-1,"要確認：70歳以上","OK")))))))</f>
        <v/>
      </c>
      <c r="I95" s="11" t="str">
        <f>IF(H95="OK",IF(E95="対象外","対象外",IF(G95&lt;&gt;"自動",G95,IF(AND(EOMONTH(料率設定!$B$3,0)&gt;=DATE(YEAR(C95)+40,MONTH(C95),DAY(C95))-1,EOMONTH(料率設定!$B$3,0)&lt;DATE(YEAR(C95)+65,MONTH(C95),DAY(C95))-1),"対象","対象外"))),"")</f>
        <v/>
      </c>
      <c r="J95" s="11" t="str">
        <f>IF(H95="OK",VLOOKUP(D95,等級マスタ!$A$4:$E$53,2,TRUE),"")</f>
        <v/>
      </c>
      <c r="K95" s="11" t="str">
        <f>IF(H95="OK",VLOOKUP(D95,等級マスタ!$A$4:$E$53,3,TRUE),"")</f>
        <v/>
      </c>
      <c r="L95" s="11" t="str">
        <f>IF(H95="OK",VLOOKUP(D95,等級マスタ!$A$4:$E$53,4,TRUE),"")</f>
        <v/>
      </c>
      <c r="M95" s="11" t="str">
        <f>IF(H95="OK",VLOOKUP(D95,等級マスタ!$A$4:$E$53,5,TRUE),"")</f>
        <v/>
      </c>
      <c r="N95" s="11" t="str">
        <f>IF(H95="OK",IF(E95="対象",IF(料率設定!$B$13="給与控除",MAX(0,ROUNDUP(ROUND(K95*(料率設定!$B$7+IF(I95="対象",料率設定!$B$8,0))/2,6)-0.5,0)),IF(料率設定!$B$13="切捨て",ROUNDDOWN(ROUND(K95*(料率設定!$B$7+IF(I95="対象",料率設定!$B$8,0))/2,6),0),ROUND(K95*(料率設定!$B$7+IF(I95="対象",料率設定!$B$8,0))/2,0))),0),"")</f>
        <v/>
      </c>
      <c r="O95" s="11" t="str">
        <f>IF(H95="OK",IF(AND(E95="対象",EOMONTH(料率設定!$B$3,0)&gt;=料率設定!$B$11),IF(料率設定!$B$13="給与控除",MAX(0,ROUNDUP(ROUND(K95*料率設定!$B$10/2,6)-0.5,0)),IF(料率設定!$B$13="切捨て",ROUNDDOWN(ROUND(K95*料率設定!$B$10/2,6),0),ROUND(K95*料率設定!$B$10/2,0))),0),"")</f>
        <v/>
      </c>
      <c r="P95" s="11" t="str">
        <f>IF(H95="OK",IF(F95="対象",IF(料率設定!$B$13="給与控除",MAX(0,ROUNDUP(ROUND(M95*料率設定!$B$9/2,6)-0.5,0)),IF(料率設定!$B$13="切捨て",ROUNDDOWN(ROUND(M95*料率設定!$B$9/2,6),0),ROUND(M95*料率設定!$B$9/2,0))),0),"")</f>
        <v/>
      </c>
      <c r="Q95" s="15" t="str">
        <f t="shared" si="2"/>
        <v/>
      </c>
      <c r="R95" s="14" t="str">
        <f>IF(H95="OK",IF(F95="対象",M95*料率設定!$B$12,0),"")</f>
        <v/>
      </c>
      <c r="S95" s="14" t="str">
        <f>IF(H95="OK",IF(E95="対象",K95*(料率設定!$B$7+IF(I95="対象",料率設定!$B$8,0)+IF(EOMONTH(料率設定!$B$3,0)&gt;=料率設定!$B$11,料率設定!$B$10,0)),0)+IF(F95="対象",M95*料率設定!$B$9,0)-Q95+R95,"")</f>
        <v/>
      </c>
    </row>
    <row r="96" spans="1:19" ht="26" customHeight="1">
      <c r="A96" s="4"/>
      <c r="B96" s="4"/>
      <c r="C96" s="12"/>
      <c r="D96" s="13"/>
      <c r="E96" s="4" t="s">
        <v>107</v>
      </c>
      <c r="F96" s="4" t="s">
        <v>107</v>
      </c>
      <c r="G96" s="4" t="s">
        <v>108</v>
      </c>
      <c r="H96" s="11" t="str">
        <f>IF(COUNTA(A96:D96)=0,"",IF(料率設定!$B$15&lt;&gt;"設定OK","要確認：料率設定",IF(OR(A96="",B96="",COUNT(C96:D96)&lt;&gt;2),"要確認：入力不足",IF(OR(C96&lt;=0,C96&gt;EOMONTH(料率設定!$B$3,0),D96&lt;0,D96&lt;&gt;INT(D96)),"要確認：日付・金額",IF(COUNTIF($A$5:$A$104,A96)&gt;1,"要確認：ID重複",IF(OR(AND(E96&lt;&gt;"対象",E96&lt;&gt;"対象外"),AND(F96&lt;&gt;"対象",F96&lt;&gt;"対象外"),AND(G96&lt;&gt;"自動",G96&lt;&gt;"対象",G96&lt;&gt;"対象外")),"要確認：区分",IF(EOMONTH(料率設定!$B$3,0)&gt;=DATE(YEAR(C96)+70,MONTH(C96),DAY(C96))-1,"要確認：70歳以上","OK")))))))</f>
        <v/>
      </c>
      <c r="I96" s="11" t="str">
        <f>IF(H96="OK",IF(E96="対象外","対象外",IF(G96&lt;&gt;"自動",G96,IF(AND(EOMONTH(料率設定!$B$3,0)&gt;=DATE(YEAR(C96)+40,MONTH(C96),DAY(C96))-1,EOMONTH(料率設定!$B$3,0)&lt;DATE(YEAR(C96)+65,MONTH(C96),DAY(C96))-1),"対象","対象外"))),"")</f>
        <v/>
      </c>
      <c r="J96" s="11" t="str">
        <f>IF(H96="OK",VLOOKUP(D96,等級マスタ!$A$4:$E$53,2,TRUE),"")</f>
        <v/>
      </c>
      <c r="K96" s="11" t="str">
        <f>IF(H96="OK",VLOOKUP(D96,等級マスタ!$A$4:$E$53,3,TRUE),"")</f>
        <v/>
      </c>
      <c r="L96" s="11" t="str">
        <f>IF(H96="OK",VLOOKUP(D96,等級マスタ!$A$4:$E$53,4,TRUE),"")</f>
        <v/>
      </c>
      <c r="M96" s="11" t="str">
        <f>IF(H96="OK",VLOOKUP(D96,等級マスタ!$A$4:$E$53,5,TRUE),"")</f>
        <v/>
      </c>
      <c r="N96" s="11" t="str">
        <f>IF(H96="OK",IF(E96="対象",IF(料率設定!$B$13="給与控除",MAX(0,ROUNDUP(ROUND(K96*(料率設定!$B$7+IF(I96="対象",料率設定!$B$8,0))/2,6)-0.5,0)),IF(料率設定!$B$13="切捨て",ROUNDDOWN(ROUND(K96*(料率設定!$B$7+IF(I96="対象",料率設定!$B$8,0))/2,6),0),ROUND(K96*(料率設定!$B$7+IF(I96="対象",料率設定!$B$8,0))/2,0))),0),"")</f>
        <v/>
      </c>
      <c r="O96" s="11" t="str">
        <f>IF(H96="OK",IF(AND(E96="対象",EOMONTH(料率設定!$B$3,0)&gt;=料率設定!$B$11),IF(料率設定!$B$13="給与控除",MAX(0,ROUNDUP(ROUND(K96*料率設定!$B$10/2,6)-0.5,0)),IF(料率設定!$B$13="切捨て",ROUNDDOWN(ROUND(K96*料率設定!$B$10/2,6),0),ROUND(K96*料率設定!$B$10/2,0))),0),"")</f>
        <v/>
      </c>
      <c r="P96" s="11" t="str">
        <f>IF(H96="OK",IF(F96="対象",IF(料率設定!$B$13="給与控除",MAX(0,ROUNDUP(ROUND(M96*料率設定!$B$9/2,6)-0.5,0)),IF(料率設定!$B$13="切捨て",ROUNDDOWN(ROUND(M96*料率設定!$B$9/2,6),0),ROUND(M96*料率設定!$B$9/2,0))),0),"")</f>
        <v/>
      </c>
      <c r="Q96" s="15" t="str">
        <f t="shared" si="2"/>
        <v/>
      </c>
      <c r="R96" s="14" t="str">
        <f>IF(H96="OK",IF(F96="対象",M96*料率設定!$B$12,0),"")</f>
        <v/>
      </c>
      <c r="S96" s="14" t="str">
        <f>IF(H96="OK",IF(E96="対象",K96*(料率設定!$B$7+IF(I96="対象",料率設定!$B$8,0)+IF(EOMONTH(料率設定!$B$3,0)&gt;=料率設定!$B$11,料率設定!$B$10,0)),0)+IF(F96="対象",M96*料率設定!$B$9,0)-Q96+R96,"")</f>
        <v/>
      </c>
    </row>
    <row r="97" spans="1:19" ht="26" customHeight="1">
      <c r="A97" s="4"/>
      <c r="B97" s="4"/>
      <c r="C97" s="12"/>
      <c r="D97" s="13"/>
      <c r="E97" s="4" t="s">
        <v>107</v>
      </c>
      <c r="F97" s="4" t="s">
        <v>107</v>
      </c>
      <c r="G97" s="4" t="s">
        <v>108</v>
      </c>
      <c r="H97" s="11" t="str">
        <f>IF(COUNTA(A97:D97)=0,"",IF(料率設定!$B$15&lt;&gt;"設定OK","要確認：料率設定",IF(OR(A97="",B97="",COUNT(C97:D97)&lt;&gt;2),"要確認：入力不足",IF(OR(C97&lt;=0,C97&gt;EOMONTH(料率設定!$B$3,0),D97&lt;0,D97&lt;&gt;INT(D97)),"要確認：日付・金額",IF(COUNTIF($A$5:$A$104,A97)&gt;1,"要確認：ID重複",IF(OR(AND(E97&lt;&gt;"対象",E97&lt;&gt;"対象外"),AND(F97&lt;&gt;"対象",F97&lt;&gt;"対象外"),AND(G97&lt;&gt;"自動",G97&lt;&gt;"対象",G97&lt;&gt;"対象外")),"要確認：区分",IF(EOMONTH(料率設定!$B$3,0)&gt;=DATE(YEAR(C97)+70,MONTH(C97),DAY(C97))-1,"要確認：70歳以上","OK")))))))</f>
        <v/>
      </c>
      <c r="I97" s="11" t="str">
        <f>IF(H97="OK",IF(E97="対象外","対象外",IF(G97&lt;&gt;"自動",G97,IF(AND(EOMONTH(料率設定!$B$3,0)&gt;=DATE(YEAR(C97)+40,MONTH(C97),DAY(C97))-1,EOMONTH(料率設定!$B$3,0)&lt;DATE(YEAR(C97)+65,MONTH(C97),DAY(C97))-1),"対象","対象外"))),"")</f>
        <v/>
      </c>
      <c r="J97" s="11" t="str">
        <f>IF(H97="OK",VLOOKUP(D97,等級マスタ!$A$4:$E$53,2,TRUE),"")</f>
        <v/>
      </c>
      <c r="K97" s="11" t="str">
        <f>IF(H97="OK",VLOOKUP(D97,等級マスタ!$A$4:$E$53,3,TRUE),"")</f>
        <v/>
      </c>
      <c r="L97" s="11" t="str">
        <f>IF(H97="OK",VLOOKUP(D97,等級マスタ!$A$4:$E$53,4,TRUE),"")</f>
        <v/>
      </c>
      <c r="M97" s="11" t="str">
        <f>IF(H97="OK",VLOOKUP(D97,等級マスタ!$A$4:$E$53,5,TRUE),"")</f>
        <v/>
      </c>
      <c r="N97" s="11" t="str">
        <f>IF(H97="OK",IF(E97="対象",IF(料率設定!$B$13="給与控除",MAX(0,ROUNDUP(ROUND(K97*(料率設定!$B$7+IF(I97="対象",料率設定!$B$8,0))/2,6)-0.5,0)),IF(料率設定!$B$13="切捨て",ROUNDDOWN(ROUND(K97*(料率設定!$B$7+IF(I97="対象",料率設定!$B$8,0))/2,6),0),ROUND(K97*(料率設定!$B$7+IF(I97="対象",料率設定!$B$8,0))/2,0))),0),"")</f>
        <v/>
      </c>
      <c r="O97" s="11" t="str">
        <f>IF(H97="OK",IF(AND(E97="対象",EOMONTH(料率設定!$B$3,0)&gt;=料率設定!$B$11),IF(料率設定!$B$13="給与控除",MAX(0,ROUNDUP(ROUND(K97*料率設定!$B$10/2,6)-0.5,0)),IF(料率設定!$B$13="切捨て",ROUNDDOWN(ROUND(K97*料率設定!$B$10/2,6),0),ROUND(K97*料率設定!$B$10/2,0))),0),"")</f>
        <v/>
      </c>
      <c r="P97" s="11" t="str">
        <f>IF(H97="OK",IF(F97="対象",IF(料率設定!$B$13="給与控除",MAX(0,ROUNDUP(ROUND(M97*料率設定!$B$9/2,6)-0.5,0)),IF(料率設定!$B$13="切捨て",ROUNDDOWN(ROUND(M97*料率設定!$B$9/2,6),0),ROUND(M97*料率設定!$B$9/2,0))),0),"")</f>
        <v/>
      </c>
      <c r="Q97" s="15" t="str">
        <f t="shared" si="2"/>
        <v/>
      </c>
      <c r="R97" s="14" t="str">
        <f>IF(H97="OK",IF(F97="対象",M97*料率設定!$B$12,0),"")</f>
        <v/>
      </c>
      <c r="S97" s="14" t="str">
        <f>IF(H97="OK",IF(E97="対象",K97*(料率設定!$B$7+IF(I97="対象",料率設定!$B$8,0)+IF(EOMONTH(料率設定!$B$3,0)&gt;=料率設定!$B$11,料率設定!$B$10,0)),0)+IF(F97="対象",M97*料率設定!$B$9,0)-Q97+R97,"")</f>
        <v/>
      </c>
    </row>
    <row r="98" spans="1:19" ht="26" customHeight="1">
      <c r="A98" s="4"/>
      <c r="B98" s="4"/>
      <c r="C98" s="12"/>
      <c r="D98" s="13"/>
      <c r="E98" s="4" t="s">
        <v>107</v>
      </c>
      <c r="F98" s="4" t="s">
        <v>107</v>
      </c>
      <c r="G98" s="4" t="s">
        <v>108</v>
      </c>
      <c r="H98" s="11" t="str">
        <f>IF(COUNTA(A98:D98)=0,"",IF(料率設定!$B$15&lt;&gt;"設定OK","要確認：料率設定",IF(OR(A98="",B98="",COUNT(C98:D98)&lt;&gt;2),"要確認：入力不足",IF(OR(C98&lt;=0,C98&gt;EOMONTH(料率設定!$B$3,0),D98&lt;0,D98&lt;&gt;INT(D98)),"要確認：日付・金額",IF(COUNTIF($A$5:$A$104,A98)&gt;1,"要確認：ID重複",IF(OR(AND(E98&lt;&gt;"対象",E98&lt;&gt;"対象外"),AND(F98&lt;&gt;"対象",F98&lt;&gt;"対象外"),AND(G98&lt;&gt;"自動",G98&lt;&gt;"対象",G98&lt;&gt;"対象外")),"要確認：区分",IF(EOMONTH(料率設定!$B$3,0)&gt;=DATE(YEAR(C98)+70,MONTH(C98),DAY(C98))-1,"要確認：70歳以上","OK")))))))</f>
        <v/>
      </c>
      <c r="I98" s="11" t="str">
        <f>IF(H98="OK",IF(E98="対象外","対象外",IF(G98&lt;&gt;"自動",G98,IF(AND(EOMONTH(料率設定!$B$3,0)&gt;=DATE(YEAR(C98)+40,MONTH(C98),DAY(C98))-1,EOMONTH(料率設定!$B$3,0)&lt;DATE(YEAR(C98)+65,MONTH(C98),DAY(C98))-1),"対象","対象外"))),"")</f>
        <v/>
      </c>
      <c r="J98" s="11" t="str">
        <f>IF(H98="OK",VLOOKUP(D98,等級マスタ!$A$4:$E$53,2,TRUE),"")</f>
        <v/>
      </c>
      <c r="K98" s="11" t="str">
        <f>IF(H98="OK",VLOOKUP(D98,等級マスタ!$A$4:$E$53,3,TRUE),"")</f>
        <v/>
      </c>
      <c r="L98" s="11" t="str">
        <f>IF(H98="OK",VLOOKUP(D98,等級マスタ!$A$4:$E$53,4,TRUE),"")</f>
        <v/>
      </c>
      <c r="M98" s="11" t="str">
        <f>IF(H98="OK",VLOOKUP(D98,等級マスタ!$A$4:$E$53,5,TRUE),"")</f>
        <v/>
      </c>
      <c r="N98" s="11" t="str">
        <f>IF(H98="OK",IF(E98="対象",IF(料率設定!$B$13="給与控除",MAX(0,ROUNDUP(ROUND(K98*(料率設定!$B$7+IF(I98="対象",料率設定!$B$8,0))/2,6)-0.5,0)),IF(料率設定!$B$13="切捨て",ROUNDDOWN(ROUND(K98*(料率設定!$B$7+IF(I98="対象",料率設定!$B$8,0))/2,6),0),ROUND(K98*(料率設定!$B$7+IF(I98="対象",料率設定!$B$8,0))/2,0))),0),"")</f>
        <v/>
      </c>
      <c r="O98" s="11" t="str">
        <f>IF(H98="OK",IF(AND(E98="対象",EOMONTH(料率設定!$B$3,0)&gt;=料率設定!$B$11),IF(料率設定!$B$13="給与控除",MAX(0,ROUNDUP(ROUND(K98*料率設定!$B$10/2,6)-0.5,0)),IF(料率設定!$B$13="切捨て",ROUNDDOWN(ROUND(K98*料率設定!$B$10/2,6),0),ROUND(K98*料率設定!$B$10/2,0))),0),"")</f>
        <v/>
      </c>
      <c r="P98" s="11" t="str">
        <f>IF(H98="OK",IF(F98="対象",IF(料率設定!$B$13="給与控除",MAX(0,ROUNDUP(ROUND(M98*料率設定!$B$9/2,6)-0.5,0)),IF(料率設定!$B$13="切捨て",ROUNDDOWN(ROUND(M98*料率設定!$B$9/2,6),0),ROUND(M98*料率設定!$B$9/2,0))),0),"")</f>
        <v/>
      </c>
      <c r="Q98" s="15" t="str">
        <f t="shared" si="2"/>
        <v/>
      </c>
      <c r="R98" s="14" t="str">
        <f>IF(H98="OK",IF(F98="対象",M98*料率設定!$B$12,0),"")</f>
        <v/>
      </c>
      <c r="S98" s="14" t="str">
        <f>IF(H98="OK",IF(E98="対象",K98*(料率設定!$B$7+IF(I98="対象",料率設定!$B$8,0)+IF(EOMONTH(料率設定!$B$3,0)&gt;=料率設定!$B$11,料率設定!$B$10,0)),0)+IF(F98="対象",M98*料率設定!$B$9,0)-Q98+R98,"")</f>
        <v/>
      </c>
    </row>
    <row r="99" spans="1:19" ht="26" customHeight="1">
      <c r="A99" s="4"/>
      <c r="B99" s="4"/>
      <c r="C99" s="12"/>
      <c r="D99" s="13"/>
      <c r="E99" s="4" t="s">
        <v>107</v>
      </c>
      <c r="F99" s="4" t="s">
        <v>107</v>
      </c>
      <c r="G99" s="4" t="s">
        <v>108</v>
      </c>
      <c r="H99" s="11" t="str">
        <f>IF(COUNTA(A99:D99)=0,"",IF(料率設定!$B$15&lt;&gt;"設定OK","要確認：料率設定",IF(OR(A99="",B99="",COUNT(C99:D99)&lt;&gt;2),"要確認：入力不足",IF(OR(C99&lt;=0,C99&gt;EOMONTH(料率設定!$B$3,0),D99&lt;0,D99&lt;&gt;INT(D99)),"要確認：日付・金額",IF(COUNTIF($A$5:$A$104,A99)&gt;1,"要確認：ID重複",IF(OR(AND(E99&lt;&gt;"対象",E99&lt;&gt;"対象外"),AND(F99&lt;&gt;"対象",F99&lt;&gt;"対象外"),AND(G99&lt;&gt;"自動",G99&lt;&gt;"対象",G99&lt;&gt;"対象外")),"要確認：区分",IF(EOMONTH(料率設定!$B$3,0)&gt;=DATE(YEAR(C99)+70,MONTH(C99),DAY(C99))-1,"要確認：70歳以上","OK")))))))</f>
        <v/>
      </c>
      <c r="I99" s="11" t="str">
        <f>IF(H99="OK",IF(E99="対象外","対象外",IF(G99&lt;&gt;"自動",G99,IF(AND(EOMONTH(料率設定!$B$3,0)&gt;=DATE(YEAR(C99)+40,MONTH(C99),DAY(C99))-1,EOMONTH(料率設定!$B$3,0)&lt;DATE(YEAR(C99)+65,MONTH(C99),DAY(C99))-1),"対象","対象外"))),"")</f>
        <v/>
      </c>
      <c r="J99" s="11" t="str">
        <f>IF(H99="OK",VLOOKUP(D99,等級マスタ!$A$4:$E$53,2,TRUE),"")</f>
        <v/>
      </c>
      <c r="K99" s="11" t="str">
        <f>IF(H99="OK",VLOOKUP(D99,等級マスタ!$A$4:$E$53,3,TRUE),"")</f>
        <v/>
      </c>
      <c r="L99" s="11" t="str">
        <f>IF(H99="OK",VLOOKUP(D99,等級マスタ!$A$4:$E$53,4,TRUE),"")</f>
        <v/>
      </c>
      <c r="M99" s="11" t="str">
        <f>IF(H99="OK",VLOOKUP(D99,等級マスタ!$A$4:$E$53,5,TRUE),"")</f>
        <v/>
      </c>
      <c r="N99" s="11" t="str">
        <f>IF(H99="OK",IF(E99="対象",IF(料率設定!$B$13="給与控除",MAX(0,ROUNDUP(ROUND(K99*(料率設定!$B$7+IF(I99="対象",料率設定!$B$8,0))/2,6)-0.5,0)),IF(料率設定!$B$13="切捨て",ROUNDDOWN(ROUND(K99*(料率設定!$B$7+IF(I99="対象",料率設定!$B$8,0))/2,6),0),ROUND(K99*(料率設定!$B$7+IF(I99="対象",料率設定!$B$8,0))/2,0))),0),"")</f>
        <v/>
      </c>
      <c r="O99" s="11" t="str">
        <f>IF(H99="OK",IF(AND(E99="対象",EOMONTH(料率設定!$B$3,0)&gt;=料率設定!$B$11),IF(料率設定!$B$13="給与控除",MAX(0,ROUNDUP(ROUND(K99*料率設定!$B$10/2,6)-0.5,0)),IF(料率設定!$B$13="切捨て",ROUNDDOWN(ROUND(K99*料率設定!$B$10/2,6),0),ROUND(K99*料率設定!$B$10/2,0))),0),"")</f>
        <v/>
      </c>
      <c r="P99" s="11" t="str">
        <f>IF(H99="OK",IF(F99="対象",IF(料率設定!$B$13="給与控除",MAX(0,ROUNDUP(ROUND(M99*料率設定!$B$9/2,6)-0.5,0)),IF(料率設定!$B$13="切捨て",ROUNDDOWN(ROUND(M99*料率設定!$B$9/2,6),0),ROUND(M99*料率設定!$B$9/2,0))),0),"")</f>
        <v/>
      </c>
      <c r="Q99" s="15" t="str">
        <f t="shared" si="2"/>
        <v/>
      </c>
      <c r="R99" s="14" t="str">
        <f>IF(H99="OK",IF(F99="対象",M99*料率設定!$B$12,0),"")</f>
        <v/>
      </c>
      <c r="S99" s="14" t="str">
        <f>IF(H99="OK",IF(E99="対象",K99*(料率設定!$B$7+IF(I99="対象",料率設定!$B$8,0)+IF(EOMONTH(料率設定!$B$3,0)&gt;=料率設定!$B$11,料率設定!$B$10,0)),0)+IF(F99="対象",M99*料率設定!$B$9,0)-Q99+R99,"")</f>
        <v/>
      </c>
    </row>
    <row r="100" spans="1:19" ht="26" customHeight="1">
      <c r="A100" s="4"/>
      <c r="B100" s="4"/>
      <c r="C100" s="12"/>
      <c r="D100" s="13"/>
      <c r="E100" s="4" t="s">
        <v>107</v>
      </c>
      <c r="F100" s="4" t="s">
        <v>107</v>
      </c>
      <c r="G100" s="4" t="s">
        <v>108</v>
      </c>
      <c r="H100" s="11" t="str">
        <f>IF(COUNTA(A100:D100)=0,"",IF(料率設定!$B$15&lt;&gt;"設定OK","要確認：料率設定",IF(OR(A100="",B100="",COUNT(C100:D100)&lt;&gt;2),"要確認：入力不足",IF(OR(C100&lt;=0,C100&gt;EOMONTH(料率設定!$B$3,0),D100&lt;0,D100&lt;&gt;INT(D100)),"要確認：日付・金額",IF(COUNTIF($A$5:$A$104,A100)&gt;1,"要確認：ID重複",IF(OR(AND(E100&lt;&gt;"対象",E100&lt;&gt;"対象外"),AND(F100&lt;&gt;"対象",F100&lt;&gt;"対象外"),AND(G100&lt;&gt;"自動",G100&lt;&gt;"対象",G100&lt;&gt;"対象外")),"要確認：区分",IF(EOMONTH(料率設定!$B$3,0)&gt;=DATE(YEAR(C100)+70,MONTH(C100),DAY(C100))-1,"要確認：70歳以上","OK")))))))</f>
        <v/>
      </c>
      <c r="I100" s="11" t="str">
        <f>IF(H100="OK",IF(E100="対象外","対象外",IF(G100&lt;&gt;"自動",G100,IF(AND(EOMONTH(料率設定!$B$3,0)&gt;=DATE(YEAR(C100)+40,MONTH(C100),DAY(C100))-1,EOMONTH(料率設定!$B$3,0)&lt;DATE(YEAR(C100)+65,MONTH(C100),DAY(C100))-1),"対象","対象外"))),"")</f>
        <v/>
      </c>
      <c r="J100" s="11" t="str">
        <f>IF(H100="OK",VLOOKUP(D100,等級マスタ!$A$4:$E$53,2,TRUE),"")</f>
        <v/>
      </c>
      <c r="K100" s="11" t="str">
        <f>IF(H100="OK",VLOOKUP(D100,等級マスタ!$A$4:$E$53,3,TRUE),"")</f>
        <v/>
      </c>
      <c r="L100" s="11" t="str">
        <f>IF(H100="OK",VLOOKUP(D100,等級マスタ!$A$4:$E$53,4,TRUE),"")</f>
        <v/>
      </c>
      <c r="M100" s="11" t="str">
        <f>IF(H100="OK",VLOOKUP(D100,等級マスタ!$A$4:$E$53,5,TRUE),"")</f>
        <v/>
      </c>
      <c r="N100" s="11" t="str">
        <f>IF(H100="OK",IF(E100="対象",IF(料率設定!$B$13="給与控除",MAX(0,ROUNDUP(ROUND(K100*(料率設定!$B$7+IF(I100="対象",料率設定!$B$8,0))/2,6)-0.5,0)),IF(料率設定!$B$13="切捨て",ROUNDDOWN(ROUND(K100*(料率設定!$B$7+IF(I100="対象",料率設定!$B$8,0))/2,6),0),ROUND(K100*(料率設定!$B$7+IF(I100="対象",料率設定!$B$8,0))/2,0))),0),"")</f>
        <v/>
      </c>
      <c r="O100" s="11" t="str">
        <f>IF(H100="OK",IF(AND(E100="対象",EOMONTH(料率設定!$B$3,0)&gt;=料率設定!$B$11),IF(料率設定!$B$13="給与控除",MAX(0,ROUNDUP(ROUND(K100*料率設定!$B$10/2,6)-0.5,0)),IF(料率設定!$B$13="切捨て",ROUNDDOWN(ROUND(K100*料率設定!$B$10/2,6),0),ROUND(K100*料率設定!$B$10/2,0))),0),"")</f>
        <v/>
      </c>
      <c r="P100" s="11" t="str">
        <f>IF(H100="OK",IF(F100="対象",IF(料率設定!$B$13="給与控除",MAX(0,ROUNDUP(ROUND(M100*料率設定!$B$9/2,6)-0.5,0)),IF(料率設定!$B$13="切捨て",ROUNDDOWN(ROUND(M100*料率設定!$B$9/2,6),0),ROUND(M100*料率設定!$B$9/2,0))),0),"")</f>
        <v/>
      </c>
      <c r="Q100" s="15" t="str">
        <f t="shared" si="2"/>
        <v/>
      </c>
      <c r="R100" s="14" t="str">
        <f>IF(H100="OK",IF(F100="対象",M100*料率設定!$B$12,0),"")</f>
        <v/>
      </c>
      <c r="S100" s="14" t="str">
        <f>IF(H100="OK",IF(E100="対象",K100*(料率設定!$B$7+IF(I100="対象",料率設定!$B$8,0)+IF(EOMONTH(料率設定!$B$3,0)&gt;=料率設定!$B$11,料率設定!$B$10,0)),0)+IF(F100="対象",M100*料率設定!$B$9,0)-Q100+R100,"")</f>
        <v/>
      </c>
    </row>
    <row r="101" spans="1:19" ht="26" customHeight="1">
      <c r="A101" s="4"/>
      <c r="B101" s="4"/>
      <c r="C101" s="12"/>
      <c r="D101" s="13"/>
      <c r="E101" s="4" t="s">
        <v>107</v>
      </c>
      <c r="F101" s="4" t="s">
        <v>107</v>
      </c>
      <c r="G101" s="4" t="s">
        <v>108</v>
      </c>
      <c r="H101" s="11" t="str">
        <f>IF(COUNTA(A101:D101)=0,"",IF(料率設定!$B$15&lt;&gt;"設定OK","要確認：料率設定",IF(OR(A101="",B101="",COUNT(C101:D101)&lt;&gt;2),"要確認：入力不足",IF(OR(C101&lt;=0,C101&gt;EOMONTH(料率設定!$B$3,0),D101&lt;0,D101&lt;&gt;INT(D101)),"要確認：日付・金額",IF(COUNTIF($A$5:$A$104,A101)&gt;1,"要確認：ID重複",IF(OR(AND(E101&lt;&gt;"対象",E101&lt;&gt;"対象外"),AND(F101&lt;&gt;"対象",F101&lt;&gt;"対象外"),AND(G101&lt;&gt;"自動",G101&lt;&gt;"対象",G101&lt;&gt;"対象外")),"要確認：区分",IF(EOMONTH(料率設定!$B$3,0)&gt;=DATE(YEAR(C101)+70,MONTH(C101),DAY(C101))-1,"要確認：70歳以上","OK")))))))</f>
        <v/>
      </c>
      <c r="I101" s="11" t="str">
        <f>IF(H101="OK",IF(E101="対象外","対象外",IF(G101&lt;&gt;"自動",G101,IF(AND(EOMONTH(料率設定!$B$3,0)&gt;=DATE(YEAR(C101)+40,MONTH(C101),DAY(C101))-1,EOMONTH(料率設定!$B$3,0)&lt;DATE(YEAR(C101)+65,MONTH(C101),DAY(C101))-1),"対象","対象外"))),"")</f>
        <v/>
      </c>
      <c r="J101" s="11" t="str">
        <f>IF(H101="OK",VLOOKUP(D101,等級マスタ!$A$4:$E$53,2,TRUE),"")</f>
        <v/>
      </c>
      <c r="K101" s="11" t="str">
        <f>IF(H101="OK",VLOOKUP(D101,等級マスタ!$A$4:$E$53,3,TRUE),"")</f>
        <v/>
      </c>
      <c r="L101" s="11" t="str">
        <f>IF(H101="OK",VLOOKUP(D101,等級マスタ!$A$4:$E$53,4,TRUE),"")</f>
        <v/>
      </c>
      <c r="M101" s="11" t="str">
        <f>IF(H101="OK",VLOOKUP(D101,等級マスタ!$A$4:$E$53,5,TRUE),"")</f>
        <v/>
      </c>
      <c r="N101" s="11" t="str">
        <f>IF(H101="OK",IF(E101="対象",IF(料率設定!$B$13="給与控除",MAX(0,ROUNDUP(ROUND(K101*(料率設定!$B$7+IF(I101="対象",料率設定!$B$8,0))/2,6)-0.5,0)),IF(料率設定!$B$13="切捨て",ROUNDDOWN(ROUND(K101*(料率設定!$B$7+IF(I101="対象",料率設定!$B$8,0))/2,6),0),ROUND(K101*(料率設定!$B$7+IF(I101="対象",料率設定!$B$8,0))/2,0))),0),"")</f>
        <v/>
      </c>
      <c r="O101" s="11" t="str">
        <f>IF(H101="OK",IF(AND(E101="対象",EOMONTH(料率設定!$B$3,0)&gt;=料率設定!$B$11),IF(料率設定!$B$13="給与控除",MAX(0,ROUNDUP(ROUND(K101*料率設定!$B$10/2,6)-0.5,0)),IF(料率設定!$B$13="切捨て",ROUNDDOWN(ROUND(K101*料率設定!$B$10/2,6),0),ROUND(K101*料率設定!$B$10/2,0))),0),"")</f>
        <v/>
      </c>
      <c r="P101" s="11" t="str">
        <f>IF(H101="OK",IF(F101="対象",IF(料率設定!$B$13="給与控除",MAX(0,ROUNDUP(ROUND(M101*料率設定!$B$9/2,6)-0.5,0)),IF(料率設定!$B$13="切捨て",ROUNDDOWN(ROUND(M101*料率設定!$B$9/2,6),0),ROUND(M101*料率設定!$B$9/2,0))),0),"")</f>
        <v/>
      </c>
      <c r="Q101" s="15" t="str">
        <f t="shared" ref="Q101:Q132" si="3">IF(H101="OK",SUM(N101:P101),"")</f>
        <v/>
      </c>
      <c r="R101" s="14" t="str">
        <f>IF(H101="OK",IF(F101="対象",M101*料率設定!$B$12,0),"")</f>
        <v/>
      </c>
      <c r="S101" s="14" t="str">
        <f>IF(H101="OK",IF(E101="対象",K101*(料率設定!$B$7+IF(I101="対象",料率設定!$B$8,0)+IF(EOMONTH(料率設定!$B$3,0)&gt;=料率設定!$B$11,料率設定!$B$10,0)),0)+IF(F101="対象",M101*料率設定!$B$9,0)-Q101+R101,"")</f>
        <v/>
      </c>
    </row>
    <row r="102" spans="1:19" ht="26" customHeight="1">
      <c r="A102" s="4"/>
      <c r="B102" s="4"/>
      <c r="C102" s="12"/>
      <c r="D102" s="13"/>
      <c r="E102" s="4" t="s">
        <v>107</v>
      </c>
      <c r="F102" s="4" t="s">
        <v>107</v>
      </c>
      <c r="G102" s="4" t="s">
        <v>108</v>
      </c>
      <c r="H102" s="11" t="str">
        <f>IF(COUNTA(A102:D102)=0,"",IF(料率設定!$B$15&lt;&gt;"設定OK","要確認：料率設定",IF(OR(A102="",B102="",COUNT(C102:D102)&lt;&gt;2),"要確認：入力不足",IF(OR(C102&lt;=0,C102&gt;EOMONTH(料率設定!$B$3,0),D102&lt;0,D102&lt;&gt;INT(D102)),"要確認：日付・金額",IF(COUNTIF($A$5:$A$104,A102)&gt;1,"要確認：ID重複",IF(OR(AND(E102&lt;&gt;"対象",E102&lt;&gt;"対象外"),AND(F102&lt;&gt;"対象",F102&lt;&gt;"対象外"),AND(G102&lt;&gt;"自動",G102&lt;&gt;"対象",G102&lt;&gt;"対象外")),"要確認：区分",IF(EOMONTH(料率設定!$B$3,0)&gt;=DATE(YEAR(C102)+70,MONTH(C102),DAY(C102))-1,"要確認：70歳以上","OK")))))))</f>
        <v/>
      </c>
      <c r="I102" s="11" t="str">
        <f>IF(H102="OK",IF(E102="対象外","対象外",IF(G102&lt;&gt;"自動",G102,IF(AND(EOMONTH(料率設定!$B$3,0)&gt;=DATE(YEAR(C102)+40,MONTH(C102),DAY(C102))-1,EOMONTH(料率設定!$B$3,0)&lt;DATE(YEAR(C102)+65,MONTH(C102),DAY(C102))-1),"対象","対象外"))),"")</f>
        <v/>
      </c>
      <c r="J102" s="11" t="str">
        <f>IF(H102="OK",VLOOKUP(D102,等級マスタ!$A$4:$E$53,2,TRUE),"")</f>
        <v/>
      </c>
      <c r="K102" s="11" t="str">
        <f>IF(H102="OK",VLOOKUP(D102,等級マスタ!$A$4:$E$53,3,TRUE),"")</f>
        <v/>
      </c>
      <c r="L102" s="11" t="str">
        <f>IF(H102="OK",VLOOKUP(D102,等級マスタ!$A$4:$E$53,4,TRUE),"")</f>
        <v/>
      </c>
      <c r="M102" s="11" t="str">
        <f>IF(H102="OK",VLOOKUP(D102,等級マスタ!$A$4:$E$53,5,TRUE),"")</f>
        <v/>
      </c>
      <c r="N102" s="11" t="str">
        <f>IF(H102="OK",IF(E102="対象",IF(料率設定!$B$13="給与控除",MAX(0,ROUNDUP(ROUND(K102*(料率設定!$B$7+IF(I102="対象",料率設定!$B$8,0))/2,6)-0.5,0)),IF(料率設定!$B$13="切捨て",ROUNDDOWN(ROUND(K102*(料率設定!$B$7+IF(I102="対象",料率設定!$B$8,0))/2,6),0),ROUND(K102*(料率設定!$B$7+IF(I102="対象",料率設定!$B$8,0))/2,0))),0),"")</f>
        <v/>
      </c>
      <c r="O102" s="11" t="str">
        <f>IF(H102="OK",IF(AND(E102="対象",EOMONTH(料率設定!$B$3,0)&gt;=料率設定!$B$11),IF(料率設定!$B$13="給与控除",MAX(0,ROUNDUP(ROUND(K102*料率設定!$B$10/2,6)-0.5,0)),IF(料率設定!$B$13="切捨て",ROUNDDOWN(ROUND(K102*料率設定!$B$10/2,6),0),ROUND(K102*料率設定!$B$10/2,0))),0),"")</f>
        <v/>
      </c>
      <c r="P102" s="11" t="str">
        <f>IF(H102="OK",IF(F102="対象",IF(料率設定!$B$13="給与控除",MAX(0,ROUNDUP(ROUND(M102*料率設定!$B$9/2,6)-0.5,0)),IF(料率設定!$B$13="切捨て",ROUNDDOWN(ROUND(M102*料率設定!$B$9/2,6),0),ROUND(M102*料率設定!$B$9/2,0))),0),"")</f>
        <v/>
      </c>
      <c r="Q102" s="15" t="str">
        <f t="shared" si="3"/>
        <v/>
      </c>
      <c r="R102" s="14" t="str">
        <f>IF(H102="OK",IF(F102="対象",M102*料率設定!$B$12,0),"")</f>
        <v/>
      </c>
      <c r="S102" s="14" t="str">
        <f>IF(H102="OK",IF(E102="対象",K102*(料率設定!$B$7+IF(I102="対象",料率設定!$B$8,0)+IF(EOMONTH(料率設定!$B$3,0)&gt;=料率設定!$B$11,料率設定!$B$10,0)),0)+IF(F102="対象",M102*料率設定!$B$9,0)-Q102+R102,"")</f>
        <v/>
      </c>
    </row>
    <row r="103" spans="1:19" ht="26" customHeight="1">
      <c r="A103" s="4"/>
      <c r="B103" s="4"/>
      <c r="C103" s="12"/>
      <c r="D103" s="13"/>
      <c r="E103" s="4" t="s">
        <v>107</v>
      </c>
      <c r="F103" s="4" t="s">
        <v>107</v>
      </c>
      <c r="G103" s="4" t="s">
        <v>108</v>
      </c>
      <c r="H103" s="11" t="str">
        <f>IF(COUNTA(A103:D103)=0,"",IF(料率設定!$B$15&lt;&gt;"設定OK","要確認：料率設定",IF(OR(A103="",B103="",COUNT(C103:D103)&lt;&gt;2),"要確認：入力不足",IF(OR(C103&lt;=0,C103&gt;EOMONTH(料率設定!$B$3,0),D103&lt;0,D103&lt;&gt;INT(D103)),"要確認：日付・金額",IF(COUNTIF($A$5:$A$104,A103)&gt;1,"要確認：ID重複",IF(OR(AND(E103&lt;&gt;"対象",E103&lt;&gt;"対象外"),AND(F103&lt;&gt;"対象",F103&lt;&gt;"対象外"),AND(G103&lt;&gt;"自動",G103&lt;&gt;"対象",G103&lt;&gt;"対象外")),"要確認：区分",IF(EOMONTH(料率設定!$B$3,0)&gt;=DATE(YEAR(C103)+70,MONTH(C103),DAY(C103))-1,"要確認：70歳以上","OK")))))))</f>
        <v/>
      </c>
      <c r="I103" s="11" t="str">
        <f>IF(H103="OK",IF(E103="対象外","対象外",IF(G103&lt;&gt;"自動",G103,IF(AND(EOMONTH(料率設定!$B$3,0)&gt;=DATE(YEAR(C103)+40,MONTH(C103),DAY(C103))-1,EOMONTH(料率設定!$B$3,0)&lt;DATE(YEAR(C103)+65,MONTH(C103),DAY(C103))-1),"対象","対象外"))),"")</f>
        <v/>
      </c>
      <c r="J103" s="11" t="str">
        <f>IF(H103="OK",VLOOKUP(D103,等級マスタ!$A$4:$E$53,2,TRUE),"")</f>
        <v/>
      </c>
      <c r="K103" s="11" t="str">
        <f>IF(H103="OK",VLOOKUP(D103,等級マスタ!$A$4:$E$53,3,TRUE),"")</f>
        <v/>
      </c>
      <c r="L103" s="11" t="str">
        <f>IF(H103="OK",VLOOKUP(D103,等級マスタ!$A$4:$E$53,4,TRUE),"")</f>
        <v/>
      </c>
      <c r="M103" s="11" t="str">
        <f>IF(H103="OK",VLOOKUP(D103,等級マスタ!$A$4:$E$53,5,TRUE),"")</f>
        <v/>
      </c>
      <c r="N103" s="11" t="str">
        <f>IF(H103="OK",IF(E103="対象",IF(料率設定!$B$13="給与控除",MAX(0,ROUNDUP(ROUND(K103*(料率設定!$B$7+IF(I103="対象",料率設定!$B$8,0))/2,6)-0.5,0)),IF(料率設定!$B$13="切捨て",ROUNDDOWN(ROUND(K103*(料率設定!$B$7+IF(I103="対象",料率設定!$B$8,0))/2,6),0),ROUND(K103*(料率設定!$B$7+IF(I103="対象",料率設定!$B$8,0))/2,0))),0),"")</f>
        <v/>
      </c>
      <c r="O103" s="11" t="str">
        <f>IF(H103="OK",IF(AND(E103="対象",EOMONTH(料率設定!$B$3,0)&gt;=料率設定!$B$11),IF(料率設定!$B$13="給与控除",MAX(0,ROUNDUP(ROUND(K103*料率設定!$B$10/2,6)-0.5,0)),IF(料率設定!$B$13="切捨て",ROUNDDOWN(ROUND(K103*料率設定!$B$10/2,6),0),ROUND(K103*料率設定!$B$10/2,0))),0),"")</f>
        <v/>
      </c>
      <c r="P103" s="11" t="str">
        <f>IF(H103="OK",IF(F103="対象",IF(料率設定!$B$13="給与控除",MAX(0,ROUNDUP(ROUND(M103*料率設定!$B$9/2,6)-0.5,0)),IF(料率設定!$B$13="切捨て",ROUNDDOWN(ROUND(M103*料率設定!$B$9/2,6),0),ROUND(M103*料率設定!$B$9/2,0))),0),"")</f>
        <v/>
      </c>
      <c r="Q103" s="15" t="str">
        <f t="shared" si="3"/>
        <v/>
      </c>
      <c r="R103" s="14" t="str">
        <f>IF(H103="OK",IF(F103="対象",M103*料率設定!$B$12,0),"")</f>
        <v/>
      </c>
      <c r="S103" s="14" t="str">
        <f>IF(H103="OK",IF(E103="対象",K103*(料率設定!$B$7+IF(I103="対象",料率設定!$B$8,0)+IF(EOMONTH(料率設定!$B$3,0)&gt;=料率設定!$B$11,料率設定!$B$10,0)),0)+IF(F103="対象",M103*料率設定!$B$9,0)-Q103+R103,"")</f>
        <v/>
      </c>
    </row>
    <row r="104" spans="1:19" ht="26" customHeight="1">
      <c r="A104" s="4"/>
      <c r="B104" s="4"/>
      <c r="C104" s="12"/>
      <c r="D104" s="13"/>
      <c r="E104" s="4" t="s">
        <v>107</v>
      </c>
      <c r="F104" s="4" t="s">
        <v>107</v>
      </c>
      <c r="G104" s="4" t="s">
        <v>108</v>
      </c>
      <c r="H104" s="11" t="str">
        <f>IF(COUNTA(A104:D104)=0,"",IF(料率設定!$B$15&lt;&gt;"設定OK","要確認：料率設定",IF(OR(A104="",B104="",COUNT(C104:D104)&lt;&gt;2),"要確認：入力不足",IF(OR(C104&lt;=0,C104&gt;EOMONTH(料率設定!$B$3,0),D104&lt;0,D104&lt;&gt;INT(D104)),"要確認：日付・金額",IF(COUNTIF($A$5:$A$104,A104)&gt;1,"要確認：ID重複",IF(OR(AND(E104&lt;&gt;"対象",E104&lt;&gt;"対象外"),AND(F104&lt;&gt;"対象",F104&lt;&gt;"対象外"),AND(G104&lt;&gt;"自動",G104&lt;&gt;"対象",G104&lt;&gt;"対象外")),"要確認：区分",IF(EOMONTH(料率設定!$B$3,0)&gt;=DATE(YEAR(C104)+70,MONTH(C104),DAY(C104))-1,"要確認：70歳以上","OK")))))))</f>
        <v/>
      </c>
      <c r="I104" s="11" t="str">
        <f>IF(H104="OK",IF(E104="対象外","対象外",IF(G104&lt;&gt;"自動",G104,IF(AND(EOMONTH(料率設定!$B$3,0)&gt;=DATE(YEAR(C104)+40,MONTH(C104),DAY(C104))-1,EOMONTH(料率設定!$B$3,0)&lt;DATE(YEAR(C104)+65,MONTH(C104),DAY(C104))-1),"対象","対象外"))),"")</f>
        <v/>
      </c>
      <c r="J104" s="11" t="str">
        <f>IF(H104="OK",VLOOKUP(D104,等級マスタ!$A$4:$E$53,2,TRUE),"")</f>
        <v/>
      </c>
      <c r="K104" s="11" t="str">
        <f>IF(H104="OK",VLOOKUP(D104,等級マスタ!$A$4:$E$53,3,TRUE),"")</f>
        <v/>
      </c>
      <c r="L104" s="11" t="str">
        <f>IF(H104="OK",VLOOKUP(D104,等級マスタ!$A$4:$E$53,4,TRUE),"")</f>
        <v/>
      </c>
      <c r="M104" s="11" t="str">
        <f>IF(H104="OK",VLOOKUP(D104,等級マスタ!$A$4:$E$53,5,TRUE),"")</f>
        <v/>
      </c>
      <c r="N104" s="11" t="str">
        <f>IF(H104="OK",IF(E104="対象",IF(料率設定!$B$13="給与控除",MAX(0,ROUNDUP(ROUND(K104*(料率設定!$B$7+IF(I104="対象",料率設定!$B$8,0))/2,6)-0.5,0)),IF(料率設定!$B$13="切捨て",ROUNDDOWN(ROUND(K104*(料率設定!$B$7+IF(I104="対象",料率設定!$B$8,0))/2,6),0),ROUND(K104*(料率設定!$B$7+IF(I104="対象",料率設定!$B$8,0))/2,0))),0),"")</f>
        <v/>
      </c>
      <c r="O104" s="11" t="str">
        <f>IF(H104="OK",IF(AND(E104="対象",EOMONTH(料率設定!$B$3,0)&gt;=料率設定!$B$11),IF(料率設定!$B$13="給与控除",MAX(0,ROUNDUP(ROUND(K104*料率設定!$B$10/2,6)-0.5,0)),IF(料率設定!$B$13="切捨て",ROUNDDOWN(ROUND(K104*料率設定!$B$10/2,6),0),ROUND(K104*料率設定!$B$10/2,0))),0),"")</f>
        <v/>
      </c>
      <c r="P104" s="11" t="str">
        <f>IF(H104="OK",IF(F104="対象",IF(料率設定!$B$13="給与控除",MAX(0,ROUNDUP(ROUND(M104*料率設定!$B$9/2,6)-0.5,0)),IF(料率設定!$B$13="切捨て",ROUNDDOWN(ROUND(M104*料率設定!$B$9/2,6),0),ROUND(M104*料率設定!$B$9/2,0))),0),"")</f>
        <v/>
      </c>
      <c r="Q104" s="15" t="str">
        <f t="shared" si="3"/>
        <v/>
      </c>
      <c r="R104" s="14" t="str">
        <f>IF(H104="OK",IF(F104="対象",M104*料率設定!$B$12,0),"")</f>
        <v/>
      </c>
      <c r="S104" s="14" t="str">
        <f>IF(H104="OK",IF(E104="対象",K104*(料率設定!$B$7+IF(I104="対象",料率設定!$B$8,0)+IF(EOMONTH(料率設定!$B$3,0)&gt;=料率設定!$B$11,料率設定!$B$10,0)),0)+IF(F104="対象",M104*料率設定!$B$9,0)-Q104+R104,"")</f>
        <v/>
      </c>
    </row>
    <row r="105" spans="1:19" ht="26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</sheetData>
  <mergeCells count="2">
    <mergeCell ref="A1:S1"/>
    <mergeCell ref="A2:S2"/>
  </mergeCells>
  <phoneticPr fontId="10"/>
  <conditionalFormatting sqref="H5:H104">
    <cfRule type="expression" dxfId="1" priority="1">
      <formula>LEFT(H5,3)="要確認"</formula>
    </cfRule>
  </conditionalFormatting>
  <dataValidations count="2">
    <dataValidation type="list" sqref="E5:F104" xr:uid="{00000000-0002-0000-0200-000000000000}">
      <formula1>"対象,対象外"</formula1>
    </dataValidation>
    <dataValidation type="list" sqref="G5:G104" xr:uid="{00000000-0002-0000-0200-000001000000}">
      <formula1>"自動,対象,対象外"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6"/>
  <sheetViews>
    <sheetView showGridLines="0" topLeftCell="H1" workbookViewId="0">
      <pane ySplit="5" topLeftCell="A6" activePane="bottomLeft" state="frozen"/>
      <selection pane="bottomLeft" activeCell="M6" sqref="M6"/>
    </sheetView>
  </sheetViews>
  <sheetFormatPr defaultRowHeight="14"/>
  <cols>
    <col min="1" max="1" width="12" customWidth="1"/>
    <col min="2" max="4" width="17" customWidth="1"/>
    <col min="5" max="7" width="12" customWidth="1"/>
    <col min="8" max="8" width="26" customWidth="1"/>
    <col min="9" max="10" width="12" customWidth="1"/>
    <col min="11" max="19" width="17" customWidth="1"/>
  </cols>
  <sheetData>
    <row r="1" spans="1:19" ht="44" customHeight="1">
      <c r="A1" s="17" t="s">
        <v>109</v>
      </c>
      <c r="B1" s="17" t="s">
        <v>109</v>
      </c>
      <c r="C1" s="17" t="s">
        <v>109</v>
      </c>
      <c r="D1" s="17" t="s">
        <v>109</v>
      </c>
      <c r="E1" s="17" t="s">
        <v>109</v>
      </c>
      <c r="F1" s="17" t="s">
        <v>109</v>
      </c>
      <c r="G1" s="17" t="s">
        <v>109</v>
      </c>
      <c r="H1" s="17" t="s">
        <v>109</v>
      </c>
      <c r="I1" s="17" t="s">
        <v>109</v>
      </c>
      <c r="J1" s="17" t="s">
        <v>109</v>
      </c>
      <c r="K1" s="17" t="s">
        <v>109</v>
      </c>
      <c r="L1" s="17" t="s">
        <v>109</v>
      </c>
      <c r="M1" s="17" t="s">
        <v>109</v>
      </c>
      <c r="N1" s="17" t="s">
        <v>109</v>
      </c>
      <c r="O1" s="17" t="s">
        <v>109</v>
      </c>
      <c r="P1" s="17" t="s">
        <v>109</v>
      </c>
      <c r="Q1" s="17" t="s">
        <v>109</v>
      </c>
      <c r="R1" s="17" t="s">
        <v>109</v>
      </c>
      <c r="S1" s="17" t="s">
        <v>109</v>
      </c>
    </row>
    <row r="2" spans="1:19" ht="26" customHeight="1">
      <c r="A2" s="18" t="s">
        <v>85</v>
      </c>
      <c r="B2" s="18" t="s">
        <v>85</v>
      </c>
      <c r="C2" s="18" t="s">
        <v>85</v>
      </c>
      <c r="D2" s="18" t="s">
        <v>85</v>
      </c>
      <c r="E2" s="18" t="s">
        <v>85</v>
      </c>
      <c r="F2" s="18" t="s">
        <v>85</v>
      </c>
      <c r="G2" s="18" t="s">
        <v>85</v>
      </c>
      <c r="H2" s="18" t="s">
        <v>85</v>
      </c>
      <c r="I2" s="18" t="s">
        <v>85</v>
      </c>
      <c r="J2" s="18" t="s">
        <v>85</v>
      </c>
      <c r="K2" s="18" t="s">
        <v>85</v>
      </c>
      <c r="L2" s="18" t="s">
        <v>85</v>
      </c>
      <c r="M2" s="18" t="s">
        <v>85</v>
      </c>
      <c r="N2" s="18" t="s">
        <v>85</v>
      </c>
      <c r="O2" s="18" t="s">
        <v>85</v>
      </c>
      <c r="P2" s="18" t="s">
        <v>85</v>
      </c>
      <c r="Q2" s="18" t="s">
        <v>85</v>
      </c>
      <c r="R2" s="18" t="s">
        <v>85</v>
      </c>
      <c r="S2" s="18" t="s">
        <v>85</v>
      </c>
    </row>
    <row r="3" spans="1:19" ht="26" customHeight="1">
      <c r="A3" s="1" t="s">
        <v>86</v>
      </c>
      <c r="B3" s="9">
        <f>料率設定!B3</f>
        <v>46266</v>
      </c>
      <c r="C3" s="1" t="s">
        <v>87</v>
      </c>
      <c r="D3" s="10">
        <f>IF((COUNTIF(H6:H105,"要確認：料率設定")+COUNTIF(H6:H105,"要確認：入力不足")+COUNTIF(H6:H105,"要確認：日付・金額")+COUNTIF(H6:H105,"要確認：ID重複")+COUNTIF(H6:H105,"要確認：区分")+COUNTIF(H6:H105,"要確認：70歳以上"))&gt;0,"要確認あり",SUM(Q6:Q105))</f>
        <v>288990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2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42" customHeight="1">
      <c r="A5" s="2" t="s">
        <v>88</v>
      </c>
      <c r="B5" s="2" t="s">
        <v>89</v>
      </c>
      <c r="C5" s="2" t="s">
        <v>90</v>
      </c>
      <c r="D5" s="2" t="s">
        <v>91</v>
      </c>
      <c r="E5" s="2" t="s">
        <v>92</v>
      </c>
      <c r="F5" s="2" t="s">
        <v>93</v>
      </c>
      <c r="G5" s="2" t="s">
        <v>94</v>
      </c>
      <c r="H5" s="2" t="s">
        <v>95</v>
      </c>
      <c r="I5" s="2" t="s">
        <v>96</v>
      </c>
      <c r="J5" s="2" t="s">
        <v>97</v>
      </c>
      <c r="K5" s="2" t="s">
        <v>98</v>
      </c>
      <c r="L5" s="2" t="s">
        <v>99</v>
      </c>
      <c r="M5" s="2" t="s">
        <v>100</v>
      </c>
      <c r="N5" s="2" t="s">
        <v>101</v>
      </c>
      <c r="O5" s="2" t="s">
        <v>102</v>
      </c>
      <c r="P5" s="2" t="s">
        <v>103</v>
      </c>
      <c r="Q5" s="2" t="s">
        <v>104</v>
      </c>
      <c r="R5" s="2" t="s">
        <v>105</v>
      </c>
      <c r="S5" s="2" t="s">
        <v>106</v>
      </c>
    </row>
    <row r="6" spans="1:19" ht="26" customHeight="1">
      <c r="A6" s="4" t="s">
        <v>110</v>
      </c>
      <c r="B6" s="4" t="s">
        <v>111</v>
      </c>
      <c r="C6" s="12">
        <v>33013</v>
      </c>
      <c r="D6" s="13">
        <v>245000</v>
      </c>
      <c r="E6" s="4" t="s">
        <v>107</v>
      </c>
      <c r="F6" s="4" t="s">
        <v>107</v>
      </c>
      <c r="G6" s="4" t="s">
        <v>108</v>
      </c>
      <c r="H6" s="11" t="str">
        <f>IF(COUNTA(A6:D6)=0,"",IF(料率設定!$B$15&lt;&gt;"設定OK","要確認：料率設定",IF(OR(A6="",B6="",COUNT(C6:D6)&lt;&gt;2),"要確認：入力不足",IF(OR(C6&lt;=0,C6&gt;EOMONTH(料率設定!$B$3,0),D6&lt;0,D6&lt;&gt;INT(D6)),"要確認：日付・金額",IF(COUNTIF($A$6:$A$105,A6)&gt;1,"要確認：ID重複",IF(OR(AND(E6&lt;&gt;"対象",E6&lt;&gt;"対象外"),AND(F6&lt;&gt;"対象",F6&lt;&gt;"対象外"),AND(G6&lt;&gt;"自動",G6&lt;&gt;"対象",G6&lt;&gt;"対象外")),"要確認：区分",IF(EOMONTH(料率設定!$B$3,0)&gt;=DATE(YEAR(C6)+70,MONTH(C6),DAY(C6))-1,"要確認：70歳以上","OK")))))))</f>
        <v>OK</v>
      </c>
      <c r="I6" s="11" t="str">
        <f>IF(H6="OK",IF(E6="対象外","対象外",IF(G6&lt;&gt;"自動",G6,IF(AND(EOMONTH(料率設定!$B$3,0)&gt;=DATE(YEAR(C6)+40,MONTH(C6),DAY(C6))-1,EOMONTH(料率設定!$B$3,0)&lt;DATE(YEAR(C6)+65,MONTH(C6),DAY(C6))-1),"対象","対象外"))),"")</f>
        <v>対象外</v>
      </c>
      <c r="J6" s="11">
        <f>IF(H6="OK",VLOOKUP(D6,等級マスタ!$A$4:$E$53,2,TRUE),"")</f>
        <v>19</v>
      </c>
      <c r="K6" s="11">
        <f>IF(H6="OK",VLOOKUP(D6,等級マスタ!$A$4:$E$53,3,TRUE),"")</f>
        <v>240000</v>
      </c>
      <c r="L6" s="11">
        <f>IF(H6="OK",VLOOKUP(D6,等級マスタ!$A$4:$E$53,4,TRUE),"")</f>
        <v>16</v>
      </c>
      <c r="M6" s="11">
        <f>IF(H6="OK",VLOOKUP(D6,等級マスタ!$A$4:$E$53,5,TRUE),"")</f>
        <v>240000</v>
      </c>
      <c r="N6" s="11">
        <f>IF(H6="OK",IF(E6="対象",IF(料率設定!$B$13="給与控除",MAX(0,ROUNDUP(ROUND(K6*(料率設定!$B$7+IF(I6="対象",料率設定!$B$8,0))/2,6)-0.5,0)),IF(料率設定!$B$13="切捨て",ROUNDDOWN(ROUND(K6*(料率設定!$B$7+IF(I6="対象",料率設定!$B$8,0))/2,6),0),ROUND(K6*(料率設定!$B$7+IF(I6="対象",料率設定!$B$8,0))/2,0))),0),"")</f>
        <v>11820</v>
      </c>
      <c r="O6" s="11">
        <f>IF(H6="OK",IF(AND(E6="対象",EOMONTH(料率設定!$B$3,0)&gt;=料率設定!$B$11),IF(料率設定!$B$13="給与控除",MAX(0,ROUNDUP(ROUND(K6*料率設定!$B$10/2,6)-0.5,0)),IF(料率設定!$B$13="切捨て",ROUNDDOWN(ROUND(K6*料率設定!$B$10/2,6),0),ROUND(K6*料率設定!$B$10/2,0))),0),"")</f>
        <v>276</v>
      </c>
      <c r="P6" s="11">
        <f>IF(H6="OK",IF(F6="対象",IF(料率設定!$B$13="給与控除",MAX(0,ROUNDUP(ROUND(M6*料率設定!$B$9/2,6)-0.5,0)),IF(料率設定!$B$13="切捨て",ROUNDDOWN(ROUND(M6*料率設定!$B$9/2,6),0),ROUND(M6*料率設定!$B$9/2,0))),0),"")</f>
        <v>21960</v>
      </c>
      <c r="Q6" s="15">
        <f t="shared" ref="Q6:Q37" si="0">IF(H6="OK",SUM(N6:P6),"")</f>
        <v>34056</v>
      </c>
      <c r="R6" s="14">
        <f>IF(H6="OK",IF(F6="対象",M6*料率設定!$B$12,0),"")</f>
        <v>864</v>
      </c>
      <c r="S6" s="14">
        <f>IF(H6="OK",IF(E6="対象",K6*(料率設定!$B$7+IF(I6="対象",料率設定!$B$8,0)+IF(EOMONTH(料率設定!$B$3,0)&gt;=料率設定!$B$11,料率設定!$B$10,0)),0)+IF(F6="対象",M6*料率設定!$B$9,0)-Q6+R6,"")</f>
        <v>34920</v>
      </c>
    </row>
    <row r="7" spans="1:19" ht="26" customHeight="1">
      <c r="A7" s="4" t="s">
        <v>112</v>
      </c>
      <c r="B7" s="4" t="s">
        <v>113</v>
      </c>
      <c r="C7" s="12">
        <v>29361</v>
      </c>
      <c r="D7" s="13">
        <v>245000</v>
      </c>
      <c r="E7" s="4" t="s">
        <v>107</v>
      </c>
      <c r="F7" s="4" t="s">
        <v>107</v>
      </c>
      <c r="G7" s="4" t="s">
        <v>108</v>
      </c>
      <c r="H7" s="11" t="str">
        <f>IF(COUNTA(A7:D7)=0,"",IF(料率設定!$B$15&lt;&gt;"設定OK","要確認：料率設定",IF(OR(A7="",B7="",COUNT(C7:D7)&lt;&gt;2),"要確認：入力不足",IF(OR(C7&lt;=0,C7&gt;EOMONTH(料率設定!$B$3,0),D7&lt;0,D7&lt;&gt;INT(D7)),"要確認：日付・金額",IF(COUNTIF($A$6:$A$105,A7)&gt;1,"要確認：ID重複",IF(OR(AND(E7&lt;&gt;"対象",E7&lt;&gt;"対象外"),AND(F7&lt;&gt;"対象",F7&lt;&gt;"対象外"),AND(G7&lt;&gt;"自動",G7&lt;&gt;"対象",G7&lt;&gt;"対象外")),"要確認：区分",IF(EOMONTH(料率設定!$B$3,0)&gt;=DATE(YEAR(C7)+70,MONTH(C7),DAY(C7))-1,"要確認：70歳以上","OK")))))))</f>
        <v>OK</v>
      </c>
      <c r="I7" s="11" t="str">
        <f>IF(H7="OK",IF(E7="対象外","対象外",IF(G7&lt;&gt;"自動",G7,IF(AND(EOMONTH(料率設定!$B$3,0)&gt;=DATE(YEAR(C7)+40,MONTH(C7),DAY(C7))-1,EOMONTH(料率設定!$B$3,0)&lt;DATE(YEAR(C7)+65,MONTH(C7),DAY(C7))-1),"対象","対象外"))),"")</f>
        <v>対象</v>
      </c>
      <c r="J7" s="11">
        <f>IF(H7="OK",VLOOKUP(D7,等級マスタ!$A$4:$E$53,2,TRUE),"")</f>
        <v>19</v>
      </c>
      <c r="K7" s="11">
        <f>IF(H7="OK",VLOOKUP(D7,等級マスタ!$A$4:$E$53,3,TRUE),"")</f>
        <v>240000</v>
      </c>
      <c r="L7" s="11">
        <f>IF(H7="OK",VLOOKUP(D7,等級マスタ!$A$4:$E$53,4,TRUE),"")</f>
        <v>16</v>
      </c>
      <c r="M7" s="11">
        <f>IF(H7="OK",VLOOKUP(D7,等級マスタ!$A$4:$E$53,5,TRUE),"")</f>
        <v>240000</v>
      </c>
      <c r="N7" s="11">
        <f>IF(H7="OK",IF(E7="対象",IF(料率設定!$B$13="給与控除",MAX(0,ROUNDUP(ROUND(K7*(料率設定!$B$7+IF(I7="対象",料率設定!$B$8,0))/2,6)-0.5,0)),IF(料率設定!$B$13="切捨て",ROUNDDOWN(ROUND(K7*(料率設定!$B$7+IF(I7="対象",料率設定!$B$8,0))/2,6),0),ROUND(K7*(料率設定!$B$7+IF(I7="対象",料率設定!$B$8,0))/2,0))),0),"")</f>
        <v>13764</v>
      </c>
      <c r="O7" s="11">
        <f>IF(H7="OK",IF(AND(E7="対象",EOMONTH(料率設定!$B$3,0)&gt;=料率設定!$B$11),IF(料率設定!$B$13="給与控除",MAX(0,ROUNDUP(ROUND(K7*料率設定!$B$10/2,6)-0.5,0)),IF(料率設定!$B$13="切捨て",ROUNDDOWN(ROUND(K7*料率設定!$B$10/2,6),0),ROUND(K7*料率設定!$B$10/2,0))),0),"")</f>
        <v>276</v>
      </c>
      <c r="P7" s="11">
        <f>IF(H7="OK",IF(F7="対象",IF(料率設定!$B$13="給与控除",MAX(0,ROUNDUP(ROUND(M7*料率設定!$B$9/2,6)-0.5,0)),IF(料率設定!$B$13="切捨て",ROUNDDOWN(ROUND(M7*料率設定!$B$9/2,6),0),ROUND(M7*料率設定!$B$9/2,0))),0),"")</f>
        <v>21960</v>
      </c>
      <c r="Q7" s="15">
        <f t="shared" si="0"/>
        <v>36000</v>
      </c>
      <c r="R7" s="14">
        <f>IF(H7="OK",IF(F7="対象",M7*料率設定!$B$12,0),"")</f>
        <v>864</v>
      </c>
      <c r="S7" s="14">
        <f>IF(H7="OK",IF(E7="対象",K7*(料率設定!$B$7+IF(I7="対象",料率設定!$B$8,0)+IF(EOMONTH(料率設定!$B$3,0)&gt;=料率設定!$B$11,料率設定!$B$10,0)),0)+IF(F7="対象",M7*料率設定!$B$9,0)-Q7+R7,"")</f>
        <v>36864</v>
      </c>
    </row>
    <row r="8" spans="1:19" ht="26" customHeight="1">
      <c r="A8" s="4" t="s">
        <v>114</v>
      </c>
      <c r="B8" s="4" t="s">
        <v>115</v>
      </c>
      <c r="C8" s="12">
        <v>32883</v>
      </c>
      <c r="D8" s="13">
        <v>250000</v>
      </c>
      <c r="E8" s="4" t="s">
        <v>107</v>
      </c>
      <c r="F8" s="4" t="s">
        <v>107</v>
      </c>
      <c r="G8" s="4" t="s">
        <v>108</v>
      </c>
      <c r="H8" s="11" t="str">
        <f>IF(COUNTA(A8:D8)=0,"",IF(料率設定!$B$15&lt;&gt;"設定OK","要確認：料率設定",IF(OR(A8="",B8="",COUNT(C8:D8)&lt;&gt;2),"要確認：入力不足",IF(OR(C8&lt;=0,C8&gt;EOMONTH(料率設定!$B$3,0),D8&lt;0,D8&lt;&gt;INT(D8)),"要確認：日付・金額",IF(COUNTIF($A$6:$A$105,A8)&gt;1,"要確認：ID重複",IF(OR(AND(E8&lt;&gt;"対象",E8&lt;&gt;"対象外"),AND(F8&lt;&gt;"対象",F8&lt;&gt;"対象外"),AND(G8&lt;&gt;"自動",G8&lt;&gt;"対象",G8&lt;&gt;"対象外")),"要確認：区分",IF(EOMONTH(料率設定!$B$3,0)&gt;=DATE(YEAR(C8)+70,MONTH(C8),DAY(C8))-1,"要確認：70歳以上","OK")))))))</f>
        <v>OK</v>
      </c>
      <c r="I8" s="11" t="str">
        <f>IF(H8="OK",IF(E8="対象外","対象外",IF(G8&lt;&gt;"自動",G8,IF(AND(EOMONTH(料率設定!$B$3,0)&gt;=DATE(YEAR(C8)+40,MONTH(C8),DAY(C8))-1,EOMONTH(料率設定!$B$3,0)&lt;DATE(YEAR(C8)+65,MONTH(C8),DAY(C8))-1),"対象","対象外"))),"")</f>
        <v>対象外</v>
      </c>
      <c r="J8" s="11">
        <f>IF(H8="OK",VLOOKUP(D8,等級マスタ!$A$4:$E$53,2,TRUE),"")</f>
        <v>20</v>
      </c>
      <c r="K8" s="11">
        <f>IF(H8="OK",VLOOKUP(D8,等級マスタ!$A$4:$E$53,3,TRUE),"")</f>
        <v>260000</v>
      </c>
      <c r="L8" s="11">
        <f>IF(H8="OK",VLOOKUP(D8,等級マスタ!$A$4:$E$53,4,TRUE),"")</f>
        <v>17</v>
      </c>
      <c r="M8" s="11">
        <f>IF(H8="OK",VLOOKUP(D8,等級マスタ!$A$4:$E$53,5,TRUE),"")</f>
        <v>260000</v>
      </c>
      <c r="N8" s="11">
        <f>IF(H8="OK",IF(E8="対象",IF(料率設定!$B$13="給与控除",MAX(0,ROUNDUP(ROUND(K8*(料率設定!$B$7+IF(I8="対象",料率設定!$B$8,0))/2,6)-0.5,0)),IF(料率設定!$B$13="切捨て",ROUNDDOWN(ROUND(K8*(料率設定!$B$7+IF(I8="対象",料率設定!$B$8,0))/2,6),0),ROUND(K8*(料率設定!$B$7+IF(I8="対象",料率設定!$B$8,0))/2,0))),0),"")</f>
        <v>12805</v>
      </c>
      <c r="O8" s="11">
        <f>IF(H8="OK",IF(AND(E8="対象",EOMONTH(料率設定!$B$3,0)&gt;=料率設定!$B$11),IF(料率設定!$B$13="給与控除",MAX(0,ROUNDUP(ROUND(K8*料率設定!$B$10/2,6)-0.5,0)),IF(料率設定!$B$13="切捨て",ROUNDDOWN(ROUND(K8*料率設定!$B$10/2,6),0),ROUND(K8*料率設定!$B$10/2,0))),0),"")</f>
        <v>299</v>
      </c>
      <c r="P8" s="11">
        <f>IF(H8="OK",IF(F8="対象",IF(料率設定!$B$13="給与控除",MAX(0,ROUNDUP(ROUND(M8*料率設定!$B$9/2,6)-0.5,0)),IF(料率設定!$B$13="切捨て",ROUNDDOWN(ROUND(M8*料率設定!$B$9/2,6),0),ROUND(M8*料率設定!$B$9/2,0))),0),"")</f>
        <v>23790</v>
      </c>
      <c r="Q8" s="15">
        <f t="shared" si="0"/>
        <v>36894</v>
      </c>
      <c r="R8" s="14">
        <f>IF(H8="OK",IF(F8="対象",M8*料率設定!$B$12,0),"")</f>
        <v>936</v>
      </c>
      <c r="S8" s="14">
        <f>IF(H8="OK",IF(E8="対象",K8*(料率設定!$B$7+IF(I8="対象",料率設定!$B$8,0)+IF(EOMONTH(料率設定!$B$3,0)&gt;=料率設定!$B$11,料率設定!$B$10,0)),0)+IF(F8="対象",M8*料率設定!$B$9,0)-Q8+R8,"")</f>
        <v>37830</v>
      </c>
    </row>
    <row r="9" spans="1:19" ht="26" customHeight="1">
      <c r="A9" s="4" t="s">
        <v>116</v>
      </c>
      <c r="B9" s="4" t="s">
        <v>117</v>
      </c>
      <c r="C9" s="12">
        <v>32883</v>
      </c>
      <c r="D9" s="13">
        <v>62000</v>
      </c>
      <c r="E9" s="4" t="s">
        <v>107</v>
      </c>
      <c r="F9" s="4" t="s">
        <v>107</v>
      </c>
      <c r="G9" s="4" t="s">
        <v>108</v>
      </c>
      <c r="H9" s="11" t="str">
        <f>IF(COUNTA(A9:D9)=0,"",IF(料率設定!$B$15&lt;&gt;"設定OK","要確認：料率設定",IF(OR(A9="",B9="",COUNT(C9:D9)&lt;&gt;2),"要確認：入力不足",IF(OR(C9&lt;=0,C9&gt;EOMONTH(料率設定!$B$3,0),D9&lt;0,D9&lt;&gt;INT(D9)),"要確認：日付・金額",IF(COUNTIF($A$6:$A$105,A9)&gt;1,"要確認：ID重複",IF(OR(AND(E9&lt;&gt;"対象",E9&lt;&gt;"対象外"),AND(F9&lt;&gt;"対象",F9&lt;&gt;"対象外"),AND(G9&lt;&gt;"自動",G9&lt;&gt;"対象",G9&lt;&gt;"対象外")),"要確認：区分",IF(EOMONTH(料率設定!$B$3,0)&gt;=DATE(YEAR(C9)+70,MONTH(C9),DAY(C9))-1,"要確認：70歳以上","OK")))))))</f>
        <v>OK</v>
      </c>
      <c r="I9" s="11" t="str">
        <f>IF(H9="OK",IF(E9="対象外","対象外",IF(G9&lt;&gt;"自動",G9,IF(AND(EOMONTH(料率設定!$B$3,0)&gt;=DATE(YEAR(C9)+40,MONTH(C9),DAY(C9))-1,EOMONTH(料率設定!$B$3,0)&lt;DATE(YEAR(C9)+65,MONTH(C9),DAY(C9))-1),"対象","対象外"))),"")</f>
        <v>対象外</v>
      </c>
      <c r="J9" s="11">
        <f>IF(H9="OK",VLOOKUP(D9,等級マスタ!$A$4:$E$53,2,TRUE),"")</f>
        <v>1</v>
      </c>
      <c r="K9" s="11">
        <f>IF(H9="OK",VLOOKUP(D9,等級マスタ!$A$4:$E$53,3,TRUE),"")</f>
        <v>58000</v>
      </c>
      <c r="L9" s="11">
        <f>IF(H9="OK",VLOOKUP(D9,等級マスタ!$A$4:$E$53,4,TRUE),"")</f>
        <v>1</v>
      </c>
      <c r="M9" s="11">
        <f>IF(H9="OK",VLOOKUP(D9,等級マスタ!$A$4:$E$53,5,TRUE),"")</f>
        <v>88000</v>
      </c>
      <c r="N9" s="11">
        <f>IF(H9="OK",IF(E9="対象",IF(料率設定!$B$13="給与控除",MAX(0,ROUNDUP(ROUND(K9*(料率設定!$B$7+IF(I9="対象",料率設定!$B$8,0))/2,6)-0.5,0)),IF(料率設定!$B$13="切捨て",ROUNDDOWN(ROUND(K9*(料率設定!$B$7+IF(I9="対象",料率設定!$B$8,0))/2,6),0),ROUND(K9*(料率設定!$B$7+IF(I9="対象",料率設定!$B$8,0))/2,0))),0),"")</f>
        <v>2856</v>
      </c>
      <c r="O9" s="11">
        <f>IF(H9="OK",IF(AND(E9="対象",EOMONTH(料率設定!$B$3,0)&gt;=料率設定!$B$11),IF(料率設定!$B$13="給与控除",MAX(0,ROUNDUP(ROUND(K9*料率設定!$B$10/2,6)-0.5,0)),IF(料率設定!$B$13="切捨て",ROUNDDOWN(ROUND(K9*料率設定!$B$10/2,6),0),ROUND(K9*料率設定!$B$10/2,0))),0),"")</f>
        <v>67</v>
      </c>
      <c r="P9" s="11">
        <f>IF(H9="OK",IF(F9="対象",IF(料率設定!$B$13="給与控除",MAX(0,ROUNDUP(ROUND(M9*料率設定!$B$9/2,6)-0.5,0)),IF(料率設定!$B$13="切捨て",ROUNDDOWN(ROUND(M9*料率設定!$B$9/2,6),0),ROUND(M9*料率設定!$B$9/2,0))),0),"")</f>
        <v>8052</v>
      </c>
      <c r="Q9" s="15">
        <f t="shared" si="0"/>
        <v>10975</v>
      </c>
      <c r="R9" s="14">
        <f>IF(H9="OK",IF(F9="対象",M9*料率設定!$B$12,0),"")</f>
        <v>316.8</v>
      </c>
      <c r="S9" s="14">
        <f>IF(H9="OK",IF(E9="対象",K9*(料率設定!$B$7+IF(I9="対象",料率設定!$B$8,0)+IF(EOMONTH(料率設定!$B$3,0)&gt;=料率設定!$B$11,料率設定!$B$10,0)),0)+IF(F9="対象",M9*料率設定!$B$9,0)-Q9+R9,"")</f>
        <v>11292.2</v>
      </c>
    </row>
    <row r="10" spans="1:19" ht="26" customHeight="1">
      <c r="A10" s="4" t="s">
        <v>118</v>
      </c>
      <c r="B10" s="4" t="s">
        <v>119</v>
      </c>
      <c r="C10" s="12">
        <v>29230</v>
      </c>
      <c r="D10" s="13">
        <v>700000</v>
      </c>
      <c r="E10" s="4" t="s">
        <v>107</v>
      </c>
      <c r="F10" s="4" t="s">
        <v>107</v>
      </c>
      <c r="G10" s="4" t="s">
        <v>108</v>
      </c>
      <c r="H10" s="11" t="str">
        <f>IF(COUNTA(A10:D10)=0,"",IF(料率設定!$B$15&lt;&gt;"設定OK","要確認：料率設定",IF(OR(A10="",B10="",COUNT(C10:D10)&lt;&gt;2),"要確認：入力不足",IF(OR(C10&lt;=0,C10&gt;EOMONTH(料率設定!$B$3,0),D10&lt;0,D10&lt;&gt;INT(D10)),"要確認：日付・金額",IF(COUNTIF($A$6:$A$105,A10)&gt;1,"要確認：ID重複",IF(OR(AND(E10&lt;&gt;"対象",E10&lt;&gt;"対象外"),AND(F10&lt;&gt;"対象",F10&lt;&gt;"対象外"),AND(G10&lt;&gt;"自動",G10&lt;&gt;"対象",G10&lt;&gt;"対象外")),"要確認：区分",IF(EOMONTH(料率設定!$B$3,0)&gt;=DATE(YEAR(C10)+70,MONTH(C10),DAY(C10))-1,"要確認：70歳以上","OK")))))))</f>
        <v>OK</v>
      </c>
      <c r="I10" s="11" t="str">
        <f>IF(H10="OK",IF(E10="対象外","対象外",IF(G10&lt;&gt;"自動",G10,IF(AND(EOMONTH(料率設定!$B$3,0)&gt;=DATE(YEAR(C10)+40,MONTH(C10),DAY(C10))-1,EOMONTH(料率設定!$B$3,0)&lt;DATE(YEAR(C10)+65,MONTH(C10),DAY(C10))-1),"対象","対象外"))),"")</f>
        <v>対象</v>
      </c>
      <c r="J10" s="11">
        <f>IF(H10="OK",VLOOKUP(D10,等級マスタ!$A$4:$E$53,2,TRUE),"")</f>
        <v>37</v>
      </c>
      <c r="K10" s="11">
        <f>IF(H10="OK",VLOOKUP(D10,等級マスタ!$A$4:$E$53,3,TRUE),"")</f>
        <v>710000</v>
      </c>
      <c r="L10" s="11">
        <f>IF(H10="OK",VLOOKUP(D10,等級マスタ!$A$4:$E$53,4,TRUE),"")</f>
        <v>32</v>
      </c>
      <c r="M10" s="11">
        <f>IF(H10="OK",VLOOKUP(D10,等級マスタ!$A$4:$E$53,5,TRUE),"")</f>
        <v>650000</v>
      </c>
      <c r="N10" s="11">
        <f>IF(H10="OK",IF(E10="対象",IF(料率設定!$B$13="給与控除",MAX(0,ROUNDUP(ROUND(K10*(料率設定!$B$7+IF(I10="対象",料率設定!$B$8,0))/2,6)-0.5,0)),IF(料率設定!$B$13="切捨て",ROUNDDOWN(ROUND(K10*(料率設定!$B$7+IF(I10="対象",料率設定!$B$8,0))/2,6),0),ROUND(K10*(料率設定!$B$7+IF(I10="対象",料率設定!$B$8,0))/2,0))),0),"")</f>
        <v>40718</v>
      </c>
      <c r="O10" s="11">
        <f>IF(H10="OK",IF(AND(E10="対象",EOMONTH(料率設定!$B$3,0)&gt;=料率設定!$B$11),IF(料率設定!$B$13="給与控除",MAX(0,ROUNDUP(ROUND(K10*料率設定!$B$10/2,6)-0.5,0)),IF(料率設定!$B$13="切捨て",ROUNDDOWN(ROUND(K10*料率設定!$B$10/2,6),0),ROUND(K10*料率設定!$B$10/2,0))),0),"")</f>
        <v>816</v>
      </c>
      <c r="P10" s="11">
        <f>IF(H10="OK",IF(F10="対象",IF(料率設定!$B$13="給与控除",MAX(0,ROUNDUP(ROUND(M10*料率設定!$B$9/2,6)-0.5,0)),IF(料率設定!$B$13="切捨て",ROUNDDOWN(ROUND(M10*料率設定!$B$9/2,6),0),ROUND(M10*料率設定!$B$9/2,0))),0),"")</f>
        <v>59475</v>
      </c>
      <c r="Q10" s="15">
        <f t="shared" si="0"/>
        <v>101009</v>
      </c>
      <c r="R10" s="14">
        <f>IF(H10="OK",IF(F10="対象",M10*料率設定!$B$12,0),"")</f>
        <v>2340</v>
      </c>
      <c r="S10" s="14">
        <f>IF(H10="OK",IF(E10="対象",K10*(料率設定!$B$7+IF(I10="対象",料率設定!$B$8,0)+IF(EOMONTH(料率設定!$B$3,0)&gt;=料率設定!$B$11,料率設定!$B$10,0)),0)+IF(F10="対象",M10*料率設定!$B$9,0)-Q10+R10,"")</f>
        <v>103351</v>
      </c>
    </row>
    <row r="11" spans="1:19" ht="26" customHeight="1">
      <c r="A11" s="4" t="s">
        <v>120</v>
      </c>
      <c r="B11" s="4" t="s">
        <v>121</v>
      </c>
      <c r="C11" s="12">
        <v>31686</v>
      </c>
      <c r="D11" s="13">
        <v>245000</v>
      </c>
      <c r="E11" s="4" t="s">
        <v>107</v>
      </c>
      <c r="F11" s="4" t="s">
        <v>107</v>
      </c>
      <c r="G11" s="4" t="s">
        <v>108</v>
      </c>
      <c r="H11" s="11" t="str">
        <f>IF(COUNTA(A11:D11)=0,"",IF(料率設定!$B$15&lt;&gt;"設定OK","要確認：料率設定",IF(OR(A11="",B11="",COUNT(C11:D11)&lt;&gt;2),"要確認：入力不足",IF(OR(C11&lt;=0,C11&gt;EOMONTH(料率設定!$B$3,0),D11&lt;0,D11&lt;&gt;INT(D11)),"要確認：日付・金額",IF(COUNTIF($A$6:$A$105,A11)&gt;1,"要確認：ID重複",IF(OR(AND(E11&lt;&gt;"対象",E11&lt;&gt;"対象外"),AND(F11&lt;&gt;"対象",F11&lt;&gt;"対象外"),AND(G11&lt;&gt;"自動",G11&lt;&gt;"対象",G11&lt;&gt;"対象外")),"要確認：区分",IF(EOMONTH(料率設定!$B$3,0)&gt;=DATE(YEAR(C11)+70,MONTH(C11),DAY(C11))-1,"要確認：70歳以上","OK")))))))</f>
        <v>OK</v>
      </c>
      <c r="I11" s="11" t="str">
        <f>IF(H11="OK",IF(E11="対象外","対象外",IF(G11&lt;&gt;"自動",G11,IF(AND(EOMONTH(料率設定!$B$3,0)&gt;=DATE(YEAR(C11)+40,MONTH(C11),DAY(C11))-1,EOMONTH(料率設定!$B$3,0)&lt;DATE(YEAR(C11)+65,MONTH(C11),DAY(C11))-1),"対象","対象外"))),"")</f>
        <v>対象</v>
      </c>
      <c r="J11" s="11">
        <f>IF(H11="OK",VLOOKUP(D11,等級マスタ!$A$4:$E$53,2,TRUE),"")</f>
        <v>19</v>
      </c>
      <c r="K11" s="11">
        <f>IF(H11="OK",VLOOKUP(D11,等級マスタ!$A$4:$E$53,3,TRUE),"")</f>
        <v>240000</v>
      </c>
      <c r="L11" s="11">
        <f>IF(H11="OK",VLOOKUP(D11,等級マスタ!$A$4:$E$53,4,TRUE),"")</f>
        <v>16</v>
      </c>
      <c r="M11" s="11">
        <f>IF(H11="OK",VLOOKUP(D11,等級マスタ!$A$4:$E$53,5,TRUE),"")</f>
        <v>240000</v>
      </c>
      <c r="N11" s="11">
        <f>IF(H11="OK",IF(E11="対象",IF(料率設定!$B$13="給与控除",MAX(0,ROUNDUP(ROUND(K11*(料率設定!$B$7+IF(I11="対象",料率設定!$B$8,0))/2,6)-0.5,0)),IF(料率設定!$B$13="切捨て",ROUNDDOWN(ROUND(K11*(料率設定!$B$7+IF(I11="対象",料率設定!$B$8,0))/2,6),0),ROUND(K11*(料率設定!$B$7+IF(I11="対象",料率設定!$B$8,0))/2,0))),0),"")</f>
        <v>13764</v>
      </c>
      <c r="O11" s="11">
        <f>IF(H11="OK",IF(AND(E11="対象",EOMONTH(料率設定!$B$3,0)&gt;=料率設定!$B$11),IF(料率設定!$B$13="給与控除",MAX(0,ROUNDUP(ROUND(K11*料率設定!$B$10/2,6)-0.5,0)),IF(料率設定!$B$13="切捨て",ROUNDDOWN(ROUND(K11*料率設定!$B$10/2,6),0),ROUND(K11*料率設定!$B$10/2,0))),0),"")</f>
        <v>276</v>
      </c>
      <c r="P11" s="11">
        <f>IF(H11="OK",IF(F11="対象",IF(料率設定!$B$13="給与控除",MAX(0,ROUNDUP(ROUND(M11*料率設定!$B$9/2,6)-0.5,0)),IF(料率設定!$B$13="切捨て",ROUNDDOWN(ROUND(M11*料率設定!$B$9/2,6),0),ROUND(M11*料率設定!$B$9/2,0))),0),"")</f>
        <v>21960</v>
      </c>
      <c r="Q11" s="15">
        <f t="shared" si="0"/>
        <v>36000</v>
      </c>
      <c r="R11" s="14">
        <f>IF(H11="OK",IF(F11="対象",M11*料率設定!$B$12,0),"")</f>
        <v>864</v>
      </c>
      <c r="S11" s="14">
        <f>IF(H11="OK",IF(E11="対象",K11*(料率設定!$B$7+IF(I11="対象",料率設定!$B$8,0)+IF(EOMONTH(料率設定!$B$3,0)&gt;=料率設定!$B$11,料率設定!$B$10,0)),0)+IF(F11="対象",M11*料率設定!$B$9,0)-Q11+R11,"")</f>
        <v>36864</v>
      </c>
    </row>
    <row r="12" spans="1:19" ht="26" customHeight="1">
      <c r="A12" s="4" t="s">
        <v>122</v>
      </c>
      <c r="B12" s="4" t="s">
        <v>123</v>
      </c>
      <c r="C12" s="12">
        <v>22555</v>
      </c>
      <c r="D12" s="13">
        <v>245000</v>
      </c>
      <c r="E12" s="4" t="s">
        <v>107</v>
      </c>
      <c r="F12" s="4" t="s">
        <v>107</v>
      </c>
      <c r="G12" s="4" t="s">
        <v>108</v>
      </c>
      <c r="H12" s="11" t="str">
        <f>IF(COUNTA(A12:D12)=0,"",IF(料率設定!$B$15&lt;&gt;"設定OK","要確認：料率設定",IF(OR(A12="",B12="",COUNT(C12:D12)&lt;&gt;2),"要確認：入力不足",IF(OR(C12&lt;=0,C12&gt;EOMONTH(料率設定!$B$3,0),D12&lt;0,D12&lt;&gt;INT(D12)),"要確認：日付・金額",IF(COUNTIF($A$6:$A$105,A12)&gt;1,"要確認：ID重複",IF(OR(AND(E12&lt;&gt;"対象",E12&lt;&gt;"対象外"),AND(F12&lt;&gt;"対象",F12&lt;&gt;"対象外"),AND(G12&lt;&gt;"自動",G12&lt;&gt;"対象",G12&lt;&gt;"対象外")),"要確認：区分",IF(EOMONTH(料率設定!$B$3,0)&gt;=DATE(YEAR(C12)+70,MONTH(C12),DAY(C12))-1,"要確認：70歳以上","OK")))))))</f>
        <v>OK</v>
      </c>
      <c r="I12" s="11" t="str">
        <f>IF(H12="OK",IF(E12="対象外","対象外",IF(G12&lt;&gt;"自動",G12,IF(AND(EOMONTH(料率設定!$B$3,0)&gt;=DATE(YEAR(C12)+40,MONTH(C12),DAY(C12))-1,EOMONTH(料率設定!$B$3,0)&lt;DATE(YEAR(C12)+65,MONTH(C12),DAY(C12))-1),"対象","対象外"))),"")</f>
        <v>対象外</v>
      </c>
      <c r="J12" s="11">
        <f>IF(H12="OK",VLOOKUP(D12,等級マスタ!$A$4:$E$53,2,TRUE),"")</f>
        <v>19</v>
      </c>
      <c r="K12" s="11">
        <f>IF(H12="OK",VLOOKUP(D12,等級マスタ!$A$4:$E$53,3,TRUE),"")</f>
        <v>240000</v>
      </c>
      <c r="L12" s="11">
        <f>IF(H12="OK",VLOOKUP(D12,等級マスタ!$A$4:$E$53,4,TRUE),"")</f>
        <v>16</v>
      </c>
      <c r="M12" s="11">
        <f>IF(H12="OK",VLOOKUP(D12,等級マスタ!$A$4:$E$53,5,TRUE),"")</f>
        <v>240000</v>
      </c>
      <c r="N12" s="11">
        <f>IF(H12="OK",IF(E12="対象",IF(料率設定!$B$13="給与控除",MAX(0,ROUNDUP(ROUND(K12*(料率設定!$B$7+IF(I12="対象",料率設定!$B$8,0))/2,6)-0.5,0)),IF(料率設定!$B$13="切捨て",ROUNDDOWN(ROUND(K12*(料率設定!$B$7+IF(I12="対象",料率設定!$B$8,0))/2,6),0),ROUND(K12*(料率設定!$B$7+IF(I12="対象",料率設定!$B$8,0))/2,0))),0),"")</f>
        <v>11820</v>
      </c>
      <c r="O12" s="11">
        <f>IF(H12="OK",IF(AND(E12="対象",EOMONTH(料率設定!$B$3,0)&gt;=料率設定!$B$11),IF(料率設定!$B$13="給与控除",MAX(0,ROUNDUP(ROUND(K12*料率設定!$B$10/2,6)-0.5,0)),IF(料率設定!$B$13="切捨て",ROUNDDOWN(ROUND(K12*料率設定!$B$10/2,6),0),ROUND(K12*料率設定!$B$10/2,0))),0),"")</f>
        <v>276</v>
      </c>
      <c r="P12" s="11">
        <f>IF(H12="OK",IF(F12="対象",IF(料率設定!$B$13="給与控除",MAX(0,ROUNDUP(ROUND(M12*料率設定!$B$9/2,6)-0.5,0)),IF(料率設定!$B$13="切捨て",ROUNDDOWN(ROUND(M12*料率設定!$B$9/2,6),0),ROUND(M12*料率設定!$B$9/2,0))),0),"")</f>
        <v>21960</v>
      </c>
      <c r="Q12" s="15">
        <f t="shared" si="0"/>
        <v>34056</v>
      </c>
      <c r="R12" s="14">
        <f>IF(H12="OK",IF(F12="対象",M12*料率設定!$B$12,0),"")</f>
        <v>864</v>
      </c>
      <c r="S12" s="14">
        <f>IF(H12="OK",IF(E12="対象",K12*(料率設定!$B$7+IF(I12="対象",料率設定!$B$8,0)+IF(EOMONTH(料率設定!$B$3,0)&gt;=料率設定!$B$11,料率設定!$B$10,0)),0)+IF(F12="対象",M12*料率設定!$B$9,0)-Q12+R12,"")</f>
        <v>34920</v>
      </c>
    </row>
    <row r="13" spans="1:19" ht="26" customHeight="1">
      <c r="A13" s="4"/>
      <c r="B13" s="4"/>
      <c r="C13" s="12"/>
      <c r="D13" s="13"/>
      <c r="E13" s="4" t="s">
        <v>107</v>
      </c>
      <c r="F13" s="4" t="s">
        <v>107</v>
      </c>
      <c r="G13" s="4" t="s">
        <v>108</v>
      </c>
      <c r="H13" s="11" t="str">
        <f>IF(COUNTA(A13:D13)=0,"",IF(料率設定!$B$15&lt;&gt;"設定OK","要確認：料率設定",IF(OR(A13="",B13="",COUNT(C13:D13)&lt;&gt;2),"要確認：入力不足",IF(OR(C13&lt;=0,C13&gt;EOMONTH(料率設定!$B$3,0),D13&lt;0,D13&lt;&gt;INT(D13)),"要確認：日付・金額",IF(COUNTIF($A$6:$A$105,A13)&gt;1,"要確認：ID重複",IF(OR(AND(E13&lt;&gt;"対象",E13&lt;&gt;"対象外"),AND(F13&lt;&gt;"対象",F13&lt;&gt;"対象外"),AND(G13&lt;&gt;"自動",G13&lt;&gt;"対象",G13&lt;&gt;"対象外")),"要確認：区分",IF(EOMONTH(料率設定!$B$3,0)&gt;=DATE(YEAR(C13)+70,MONTH(C13),DAY(C13))-1,"要確認：70歳以上","OK")))))))</f>
        <v/>
      </c>
      <c r="I13" s="11" t="str">
        <f>IF(H13="OK",IF(E13="対象外","対象外",IF(G13&lt;&gt;"自動",G13,IF(AND(EOMONTH(料率設定!$B$3,0)&gt;=DATE(YEAR(C13)+40,MONTH(C13),DAY(C13))-1,EOMONTH(料率設定!$B$3,0)&lt;DATE(YEAR(C13)+65,MONTH(C13),DAY(C13))-1),"対象","対象外"))),"")</f>
        <v/>
      </c>
      <c r="J13" s="11" t="str">
        <f>IF(H13="OK",VLOOKUP(D13,等級マスタ!$A$4:$E$53,2,TRUE),"")</f>
        <v/>
      </c>
      <c r="K13" s="11" t="str">
        <f>IF(H13="OK",VLOOKUP(D13,等級マスタ!$A$4:$E$53,3,TRUE),"")</f>
        <v/>
      </c>
      <c r="L13" s="11" t="str">
        <f>IF(H13="OK",VLOOKUP(D13,等級マスタ!$A$4:$E$53,4,TRUE),"")</f>
        <v/>
      </c>
      <c r="M13" s="11" t="str">
        <f>IF(H13="OK",VLOOKUP(D13,等級マスタ!$A$4:$E$53,5,TRUE),"")</f>
        <v/>
      </c>
      <c r="N13" s="11" t="str">
        <f>IF(H13="OK",IF(E13="対象",IF(料率設定!$B$13="給与控除",MAX(0,ROUNDUP(ROUND(K13*(料率設定!$B$7+IF(I13="対象",料率設定!$B$8,0))/2,6)-0.5,0)),IF(料率設定!$B$13="切捨て",ROUNDDOWN(ROUND(K13*(料率設定!$B$7+IF(I13="対象",料率設定!$B$8,0))/2,6),0),ROUND(K13*(料率設定!$B$7+IF(I13="対象",料率設定!$B$8,0))/2,0))),0),"")</f>
        <v/>
      </c>
      <c r="O13" s="11" t="str">
        <f>IF(H13="OK",IF(AND(E13="対象",EOMONTH(料率設定!$B$3,0)&gt;=料率設定!$B$11),IF(料率設定!$B$13="給与控除",MAX(0,ROUNDUP(ROUND(K13*料率設定!$B$10/2,6)-0.5,0)),IF(料率設定!$B$13="切捨て",ROUNDDOWN(ROUND(K13*料率設定!$B$10/2,6),0),ROUND(K13*料率設定!$B$10/2,0))),0),"")</f>
        <v/>
      </c>
      <c r="P13" s="11" t="str">
        <f>IF(H13="OK",IF(F13="対象",IF(料率設定!$B$13="給与控除",MAX(0,ROUNDUP(ROUND(M13*料率設定!$B$9/2,6)-0.5,0)),IF(料率設定!$B$13="切捨て",ROUNDDOWN(ROUND(M13*料率設定!$B$9/2,6),0),ROUND(M13*料率設定!$B$9/2,0))),0),"")</f>
        <v/>
      </c>
      <c r="Q13" s="15" t="str">
        <f t="shared" si="0"/>
        <v/>
      </c>
      <c r="R13" s="14" t="str">
        <f>IF(H13="OK",IF(F13="対象",M13*料率設定!$B$12,0),"")</f>
        <v/>
      </c>
      <c r="S13" s="14" t="str">
        <f>IF(H13="OK",IF(E13="対象",K13*(料率設定!$B$7+IF(I13="対象",料率設定!$B$8,0)+IF(EOMONTH(料率設定!$B$3,0)&gt;=料率設定!$B$11,料率設定!$B$10,0)),0)+IF(F13="対象",M13*料率設定!$B$9,0)-Q13+R13,"")</f>
        <v/>
      </c>
    </row>
    <row r="14" spans="1:19" ht="26" customHeight="1">
      <c r="A14" s="4"/>
      <c r="B14" s="4"/>
      <c r="C14" s="12"/>
      <c r="D14" s="13"/>
      <c r="E14" s="4" t="s">
        <v>107</v>
      </c>
      <c r="F14" s="4" t="s">
        <v>107</v>
      </c>
      <c r="G14" s="4" t="s">
        <v>108</v>
      </c>
      <c r="H14" s="11" t="str">
        <f>IF(COUNTA(A14:D14)=0,"",IF(料率設定!$B$15&lt;&gt;"設定OK","要確認：料率設定",IF(OR(A14="",B14="",COUNT(C14:D14)&lt;&gt;2),"要確認：入力不足",IF(OR(C14&lt;=0,C14&gt;EOMONTH(料率設定!$B$3,0),D14&lt;0,D14&lt;&gt;INT(D14)),"要確認：日付・金額",IF(COUNTIF($A$6:$A$105,A14)&gt;1,"要確認：ID重複",IF(OR(AND(E14&lt;&gt;"対象",E14&lt;&gt;"対象外"),AND(F14&lt;&gt;"対象",F14&lt;&gt;"対象外"),AND(G14&lt;&gt;"自動",G14&lt;&gt;"対象",G14&lt;&gt;"対象外")),"要確認：区分",IF(EOMONTH(料率設定!$B$3,0)&gt;=DATE(YEAR(C14)+70,MONTH(C14),DAY(C14))-1,"要確認：70歳以上","OK")))))))</f>
        <v/>
      </c>
      <c r="I14" s="11" t="str">
        <f>IF(H14="OK",IF(E14="対象外","対象外",IF(G14&lt;&gt;"自動",G14,IF(AND(EOMONTH(料率設定!$B$3,0)&gt;=DATE(YEAR(C14)+40,MONTH(C14),DAY(C14))-1,EOMONTH(料率設定!$B$3,0)&lt;DATE(YEAR(C14)+65,MONTH(C14),DAY(C14))-1),"対象","対象外"))),"")</f>
        <v/>
      </c>
      <c r="J14" s="11" t="str">
        <f>IF(H14="OK",VLOOKUP(D14,等級マスタ!$A$4:$E$53,2,TRUE),"")</f>
        <v/>
      </c>
      <c r="K14" s="11" t="str">
        <f>IF(H14="OK",VLOOKUP(D14,等級マスタ!$A$4:$E$53,3,TRUE),"")</f>
        <v/>
      </c>
      <c r="L14" s="11" t="str">
        <f>IF(H14="OK",VLOOKUP(D14,等級マスタ!$A$4:$E$53,4,TRUE),"")</f>
        <v/>
      </c>
      <c r="M14" s="11" t="str">
        <f>IF(H14="OK",VLOOKUP(D14,等級マスタ!$A$4:$E$53,5,TRUE),"")</f>
        <v/>
      </c>
      <c r="N14" s="11" t="str">
        <f>IF(H14="OK",IF(E14="対象",IF(料率設定!$B$13="給与控除",MAX(0,ROUNDUP(ROUND(K14*(料率設定!$B$7+IF(I14="対象",料率設定!$B$8,0))/2,6)-0.5,0)),IF(料率設定!$B$13="切捨て",ROUNDDOWN(ROUND(K14*(料率設定!$B$7+IF(I14="対象",料率設定!$B$8,0))/2,6),0),ROUND(K14*(料率設定!$B$7+IF(I14="対象",料率設定!$B$8,0))/2,0))),0),"")</f>
        <v/>
      </c>
      <c r="O14" s="11" t="str">
        <f>IF(H14="OK",IF(AND(E14="対象",EOMONTH(料率設定!$B$3,0)&gt;=料率設定!$B$11),IF(料率設定!$B$13="給与控除",MAX(0,ROUNDUP(ROUND(K14*料率設定!$B$10/2,6)-0.5,0)),IF(料率設定!$B$13="切捨て",ROUNDDOWN(ROUND(K14*料率設定!$B$10/2,6),0),ROUND(K14*料率設定!$B$10/2,0))),0),"")</f>
        <v/>
      </c>
      <c r="P14" s="11" t="str">
        <f>IF(H14="OK",IF(F14="対象",IF(料率設定!$B$13="給与控除",MAX(0,ROUNDUP(ROUND(M14*料率設定!$B$9/2,6)-0.5,0)),IF(料率設定!$B$13="切捨て",ROUNDDOWN(ROUND(M14*料率設定!$B$9/2,6),0),ROUND(M14*料率設定!$B$9/2,0))),0),"")</f>
        <v/>
      </c>
      <c r="Q14" s="15" t="str">
        <f t="shared" si="0"/>
        <v/>
      </c>
      <c r="R14" s="14" t="str">
        <f>IF(H14="OK",IF(F14="対象",M14*料率設定!$B$12,0),"")</f>
        <v/>
      </c>
      <c r="S14" s="14" t="str">
        <f>IF(H14="OK",IF(E14="対象",K14*(料率設定!$B$7+IF(I14="対象",料率設定!$B$8,0)+IF(EOMONTH(料率設定!$B$3,0)&gt;=料率設定!$B$11,料率設定!$B$10,0)),0)+IF(F14="対象",M14*料率設定!$B$9,0)-Q14+R14,"")</f>
        <v/>
      </c>
    </row>
    <row r="15" spans="1:19" ht="26" customHeight="1">
      <c r="A15" s="4"/>
      <c r="B15" s="4"/>
      <c r="C15" s="12"/>
      <c r="D15" s="13"/>
      <c r="E15" s="4" t="s">
        <v>107</v>
      </c>
      <c r="F15" s="4" t="s">
        <v>107</v>
      </c>
      <c r="G15" s="4" t="s">
        <v>108</v>
      </c>
      <c r="H15" s="11" t="str">
        <f>IF(COUNTA(A15:D15)=0,"",IF(料率設定!$B$15&lt;&gt;"設定OK","要確認：料率設定",IF(OR(A15="",B15="",COUNT(C15:D15)&lt;&gt;2),"要確認：入力不足",IF(OR(C15&lt;=0,C15&gt;EOMONTH(料率設定!$B$3,0),D15&lt;0,D15&lt;&gt;INT(D15)),"要確認：日付・金額",IF(COUNTIF($A$6:$A$105,A15)&gt;1,"要確認：ID重複",IF(OR(AND(E15&lt;&gt;"対象",E15&lt;&gt;"対象外"),AND(F15&lt;&gt;"対象",F15&lt;&gt;"対象外"),AND(G15&lt;&gt;"自動",G15&lt;&gt;"対象",G15&lt;&gt;"対象外")),"要確認：区分",IF(EOMONTH(料率設定!$B$3,0)&gt;=DATE(YEAR(C15)+70,MONTH(C15),DAY(C15))-1,"要確認：70歳以上","OK")))))))</f>
        <v/>
      </c>
      <c r="I15" s="11" t="str">
        <f>IF(H15="OK",IF(E15="対象外","対象外",IF(G15&lt;&gt;"自動",G15,IF(AND(EOMONTH(料率設定!$B$3,0)&gt;=DATE(YEAR(C15)+40,MONTH(C15),DAY(C15))-1,EOMONTH(料率設定!$B$3,0)&lt;DATE(YEAR(C15)+65,MONTH(C15),DAY(C15))-1),"対象","対象外"))),"")</f>
        <v/>
      </c>
      <c r="J15" s="11" t="str">
        <f>IF(H15="OK",VLOOKUP(D15,等級マスタ!$A$4:$E$53,2,TRUE),"")</f>
        <v/>
      </c>
      <c r="K15" s="11" t="str">
        <f>IF(H15="OK",VLOOKUP(D15,等級マスタ!$A$4:$E$53,3,TRUE),"")</f>
        <v/>
      </c>
      <c r="L15" s="11" t="str">
        <f>IF(H15="OK",VLOOKUP(D15,等級マスタ!$A$4:$E$53,4,TRUE),"")</f>
        <v/>
      </c>
      <c r="M15" s="11" t="str">
        <f>IF(H15="OK",VLOOKUP(D15,等級マスタ!$A$4:$E$53,5,TRUE),"")</f>
        <v/>
      </c>
      <c r="N15" s="11" t="str">
        <f>IF(H15="OK",IF(E15="対象",IF(料率設定!$B$13="給与控除",MAX(0,ROUNDUP(ROUND(K15*(料率設定!$B$7+IF(I15="対象",料率設定!$B$8,0))/2,6)-0.5,0)),IF(料率設定!$B$13="切捨て",ROUNDDOWN(ROUND(K15*(料率設定!$B$7+IF(I15="対象",料率設定!$B$8,0))/2,6),0),ROUND(K15*(料率設定!$B$7+IF(I15="対象",料率設定!$B$8,0))/2,0))),0),"")</f>
        <v/>
      </c>
      <c r="O15" s="11" t="str">
        <f>IF(H15="OK",IF(AND(E15="対象",EOMONTH(料率設定!$B$3,0)&gt;=料率設定!$B$11),IF(料率設定!$B$13="給与控除",MAX(0,ROUNDUP(ROUND(K15*料率設定!$B$10/2,6)-0.5,0)),IF(料率設定!$B$13="切捨て",ROUNDDOWN(ROUND(K15*料率設定!$B$10/2,6),0),ROUND(K15*料率設定!$B$10/2,0))),0),"")</f>
        <v/>
      </c>
      <c r="P15" s="11" t="str">
        <f>IF(H15="OK",IF(F15="対象",IF(料率設定!$B$13="給与控除",MAX(0,ROUNDUP(ROUND(M15*料率設定!$B$9/2,6)-0.5,0)),IF(料率設定!$B$13="切捨て",ROUNDDOWN(ROUND(M15*料率設定!$B$9/2,6),0),ROUND(M15*料率設定!$B$9/2,0))),0),"")</f>
        <v/>
      </c>
      <c r="Q15" s="15" t="str">
        <f t="shared" si="0"/>
        <v/>
      </c>
      <c r="R15" s="14" t="str">
        <f>IF(H15="OK",IF(F15="対象",M15*料率設定!$B$12,0),"")</f>
        <v/>
      </c>
      <c r="S15" s="14" t="str">
        <f>IF(H15="OK",IF(E15="対象",K15*(料率設定!$B$7+IF(I15="対象",料率設定!$B$8,0)+IF(EOMONTH(料率設定!$B$3,0)&gt;=料率設定!$B$11,料率設定!$B$10,0)),0)+IF(F15="対象",M15*料率設定!$B$9,0)-Q15+R15,"")</f>
        <v/>
      </c>
    </row>
    <row r="16" spans="1:19" ht="26" customHeight="1">
      <c r="A16" s="4"/>
      <c r="B16" s="4"/>
      <c r="C16" s="12"/>
      <c r="D16" s="13"/>
      <c r="E16" s="4" t="s">
        <v>107</v>
      </c>
      <c r="F16" s="4" t="s">
        <v>107</v>
      </c>
      <c r="G16" s="4" t="s">
        <v>108</v>
      </c>
      <c r="H16" s="11" t="str">
        <f>IF(COUNTA(A16:D16)=0,"",IF(料率設定!$B$15&lt;&gt;"設定OK","要確認：料率設定",IF(OR(A16="",B16="",COUNT(C16:D16)&lt;&gt;2),"要確認：入力不足",IF(OR(C16&lt;=0,C16&gt;EOMONTH(料率設定!$B$3,0),D16&lt;0,D16&lt;&gt;INT(D16)),"要確認：日付・金額",IF(COUNTIF($A$6:$A$105,A16)&gt;1,"要確認：ID重複",IF(OR(AND(E16&lt;&gt;"対象",E16&lt;&gt;"対象外"),AND(F16&lt;&gt;"対象",F16&lt;&gt;"対象外"),AND(G16&lt;&gt;"自動",G16&lt;&gt;"対象",G16&lt;&gt;"対象外")),"要確認：区分",IF(EOMONTH(料率設定!$B$3,0)&gt;=DATE(YEAR(C16)+70,MONTH(C16),DAY(C16))-1,"要確認：70歳以上","OK")))))))</f>
        <v/>
      </c>
      <c r="I16" s="11" t="str">
        <f>IF(H16="OK",IF(E16="対象外","対象外",IF(G16&lt;&gt;"自動",G16,IF(AND(EOMONTH(料率設定!$B$3,0)&gt;=DATE(YEAR(C16)+40,MONTH(C16),DAY(C16))-1,EOMONTH(料率設定!$B$3,0)&lt;DATE(YEAR(C16)+65,MONTH(C16),DAY(C16))-1),"対象","対象外"))),"")</f>
        <v/>
      </c>
      <c r="J16" s="11" t="str">
        <f>IF(H16="OK",VLOOKUP(D16,等級マスタ!$A$4:$E$53,2,TRUE),"")</f>
        <v/>
      </c>
      <c r="K16" s="11" t="str">
        <f>IF(H16="OK",VLOOKUP(D16,等級マスタ!$A$4:$E$53,3,TRUE),"")</f>
        <v/>
      </c>
      <c r="L16" s="11" t="str">
        <f>IF(H16="OK",VLOOKUP(D16,等級マスタ!$A$4:$E$53,4,TRUE),"")</f>
        <v/>
      </c>
      <c r="M16" s="11" t="str">
        <f>IF(H16="OK",VLOOKUP(D16,等級マスタ!$A$4:$E$53,5,TRUE),"")</f>
        <v/>
      </c>
      <c r="N16" s="11" t="str">
        <f>IF(H16="OK",IF(E16="対象",IF(料率設定!$B$13="給与控除",MAX(0,ROUNDUP(ROUND(K16*(料率設定!$B$7+IF(I16="対象",料率設定!$B$8,0))/2,6)-0.5,0)),IF(料率設定!$B$13="切捨て",ROUNDDOWN(ROUND(K16*(料率設定!$B$7+IF(I16="対象",料率設定!$B$8,0))/2,6),0),ROUND(K16*(料率設定!$B$7+IF(I16="対象",料率設定!$B$8,0))/2,0))),0),"")</f>
        <v/>
      </c>
      <c r="O16" s="11" t="str">
        <f>IF(H16="OK",IF(AND(E16="対象",EOMONTH(料率設定!$B$3,0)&gt;=料率設定!$B$11),IF(料率設定!$B$13="給与控除",MAX(0,ROUNDUP(ROUND(K16*料率設定!$B$10/2,6)-0.5,0)),IF(料率設定!$B$13="切捨て",ROUNDDOWN(ROUND(K16*料率設定!$B$10/2,6),0),ROUND(K16*料率設定!$B$10/2,0))),0),"")</f>
        <v/>
      </c>
      <c r="P16" s="11" t="str">
        <f>IF(H16="OK",IF(F16="対象",IF(料率設定!$B$13="給与控除",MAX(0,ROUNDUP(ROUND(M16*料率設定!$B$9/2,6)-0.5,0)),IF(料率設定!$B$13="切捨て",ROUNDDOWN(ROUND(M16*料率設定!$B$9/2,6),0),ROUND(M16*料率設定!$B$9/2,0))),0),"")</f>
        <v/>
      </c>
      <c r="Q16" s="15" t="str">
        <f t="shared" si="0"/>
        <v/>
      </c>
      <c r="R16" s="14" t="str">
        <f>IF(H16="OK",IF(F16="対象",M16*料率設定!$B$12,0),"")</f>
        <v/>
      </c>
      <c r="S16" s="14" t="str">
        <f>IF(H16="OK",IF(E16="対象",K16*(料率設定!$B$7+IF(I16="対象",料率設定!$B$8,0)+IF(EOMONTH(料率設定!$B$3,0)&gt;=料率設定!$B$11,料率設定!$B$10,0)),0)+IF(F16="対象",M16*料率設定!$B$9,0)-Q16+R16,"")</f>
        <v/>
      </c>
    </row>
    <row r="17" spans="1:19" ht="26" customHeight="1">
      <c r="A17" s="4"/>
      <c r="B17" s="4"/>
      <c r="C17" s="12"/>
      <c r="D17" s="13"/>
      <c r="E17" s="4" t="s">
        <v>107</v>
      </c>
      <c r="F17" s="4" t="s">
        <v>107</v>
      </c>
      <c r="G17" s="4" t="s">
        <v>108</v>
      </c>
      <c r="H17" s="11" t="str">
        <f>IF(COUNTA(A17:D17)=0,"",IF(料率設定!$B$15&lt;&gt;"設定OK","要確認：料率設定",IF(OR(A17="",B17="",COUNT(C17:D17)&lt;&gt;2),"要確認：入力不足",IF(OR(C17&lt;=0,C17&gt;EOMONTH(料率設定!$B$3,0),D17&lt;0,D17&lt;&gt;INT(D17)),"要確認：日付・金額",IF(COUNTIF($A$6:$A$105,A17)&gt;1,"要確認：ID重複",IF(OR(AND(E17&lt;&gt;"対象",E17&lt;&gt;"対象外"),AND(F17&lt;&gt;"対象",F17&lt;&gt;"対象外"),AND(G17&lt;&gt;"自動",G17&lt;&gt;"対象",G17&lt;&gt;"対象外")),"要確認：区分",IF(EOMONTH(料率設定!$B$3,0)&gt;=DATE(YEAR(C17)+70,MONTH(C17),DAY(C17))-1,"要確認：70歳以上","OK")))))))</f>
        <v/>
      </c>
      <c r="I17" s="11" t="str">
        <f>IF(H17="OK",IF(E17="対象外","対象外",IF(G17&lt;&gt;"自動",G17,IF(AND(EOMONTH(料率設定!$B$3,0)&gt;=DATE(YEAR(C17)+40,MONTH(C17),DAY(C17))-1,EOMONTH(料率設定!$B$3,0)&lt;DATE(YEAR(C17)+65,MONTH(C17),DAY(C17))-1),"対象","対象外"))),"")</f>
        <v/>
      </c>
      <c r="J17" s="11" t="str">
        <f>IF(H17="OK",VLOOKUP(D17,等級マスタ!$A$4:$E$53,2,TRUE),"")</f>
        <v/>
      </c>
      <c r="K17" s="11" t="str">
        <f>IF(H17="OK",VLOOKUP(D17,等級マスタ!$A$4:$E$53,3,TRUE),"")</f>
        <v/>
      </c>
      <c r="L17" s="11" t="str">
        <f>IF(H17="OK",VLOOKUP(D17,等級マスタ!$A$4:$E$53,4,TRUE),"")</f>
        <v/>
      </c>
      <c r="M17" s="11" t="str">
        <f>IF(H17="OK",VLOOKUP(D17,等級マスタ!$A$4:$E$53,5,TRUE),"")</f>
        <v/>
      </c>
      <c r="N17" s="11" t="str">
        <f>IF(H17="OK",IF(E17="対象",IF(料率設定!$B$13="給与控除",MAX(0,ROUNDUP(ROUND(K17*(料率設定!$B$7+IF(I17="対象",料率設定!$B$8,0))/2,6)-0.5,0)),IF(料率設定!$B$13="切捨て",ROUNDDOWN(ROUND(K17*(料率設定!$B$7+IF(I17="対象",料率設定!$B$8,0))/2,6),0),ROUND(K17*(料率設定!$B$7+IF(I17="対象",料率設定!$B$8,0))/2,0))),0),"")</f>
        <v/>
      </c>
      <c r="O17" s="11" t="str">
        <f>IF(H17="OK",IF(AND(E17="対象",EOMONTH(料率設定!$B$3,0)&gt;=料率設定!$B$11),IF(料率設定!$B$13="給与控除",MAX(0,ROUNDUP(ROUND(K17*料率設定!$B$10/2,6)-0.5,0)),IF(料率設定!$B$13="切捨て",ROUNDDOWN(ROUND(K17*料率設定!$B$10/2,6),0),ROUND(K17*料率設定!$B$10/2,0))),0),"")</f>
        <v/>
      </c>
      <c r="P17" s="11" t="str">
        <f>IF(H17="OK",IF(F17="対象",IF(料率設定!$B$13="給与控除",MAX(0,ROUNDUP(ROUND(M17*料率設定!$B$9/2,6)-0.5,0)),IF(料率設定!$B$13="切捨て",ROUNDDOWN(ROUND(M17*料率設定!$B$9/2,6),0),ROUND(M17*料率設定!$B$9/2,0))),0),"")</f>
        <v/>
      </c>
      <c r="Q17" s="15" t="str">
        <f t="shared" si="0"/>
        <v/>
      </c>
      <c r="R17" s="14" t="str">
        <f>IF(H17="OK",IF(F17="対象",M17*料率設定!$B$12,0),"")</f>
        <v/>
      </c>
      <c r="S17" s="14" t="str">
        <f>IF(H17="OK",IF(E17="対象",K17*(料率設定!$B$7+IF(I17="対象",料率設定!$B$8,0)+IF(EOMONTH(料率設定!$B$3,0)&gt;=料率設定!$B$11,料率設定!$B$10,0)),0)+IF(F17="対象",M17*料率設定!$B$9,0)-Q17+R17,"")</f>
        <v/>
      </c>
    </row>
    <row r="18" spans="1:19" ht="26" customHeight="1">
      <c r="A18" s="4"/>
      <c r="B18" s="4"/>
      <c r="C18" s="12"/>
      <c r="D18" s="13"/>
      <c r="E18" s="4" t="s">
        <v>107</v>
      </c>
      <c r="F18" s="4" t="s">
        <v>107</v>
      </c>
      <c r="G18" s="4" t="s">
        <v>108</v>
      </c>
      <c r="H18" s="11" t="str">
        <f>IF(COUNTA(A18:D18)=0,"",IF(料率設定!$B$15&lt;&gt;"設定OK","要確認：料率設定",IF(OR(A18="",B18="",COUNT(C18:D18)&lt;&gt;2),"要確認：入力不足",IF(OR(C18&lt;=0,C18&gt;EOMONTH(料率設定!$B$3,0),D18&lt;0,D18&lt;&gt;INT(D18)),"要確認：日付・金額",IF(COUNTIF($A$6:$A$105,A18)&gt;1,"要確認：ID重複",IF(OR(AND(E18&lt;&gt;"対象",E18&lt;&gt;"対象外"),AND(F18&lt;&gt;"対象",F18&lt;&gt;"対象外"),AND(G18&lt;&gt;"自動",G18&lt;&gt;"対象",G18&lt;&gt;"対象外")),"要確認：区分",IF(EOMONTH(料率設定!$B$3,0)&gt;=DATE(YEAR(C18)+70,MONTH(C18),DAY(C18))-1,"要確認：70歳以上","OK")))))))</f>
        <v/>
      </c>
      <c r="I18" s="11" t="str">
        <f>IF(H18="OK",IF(E18="対象外","対象外",IF(G18&lt;&gt;"自動",G18,IF(AND(EOMONTH(料率設定!$B$3,0)&gt;=DATE(YEAR(C18)+40,MONTH(C18),DAY(C18))-1,EOMONTH(料率設定!$B$3,0)&lt;DATE(YEAR(C18)+65,MONTH(C18),DAY(C18))-1),"対象","対象外"))),"")</f>
        <v/>
      </c>
      <c r="J18" s="11" t="str">
        <f>IF(H18="OK",VLOOKUP(D18,等級マスタ!$A$4:$E$53,2,TRUE),"")</f>
        <v/>
      </c>
      <c r="K18" s="11" t="str">
        <f>IF(H18="OK",VLOOKUP(D18,等級マスタ!$A$4:$E$53,3,TRUE),"")</f>
        <v/>
      </c>
      <c r="L18" s="11" t="str">
        <f>IF(H18="OK",VLOOKUP(D18,等級マスタ!$A$4:$E$53,4,TRUE),"")</f>
        <v/>
      </c>
      <c r="M18" s="11" t="str">
        <f>IF(H18="OK",VLOOKUP(D18,等級マスタ!$A$4:$E$53,5,TRUE),"")</f>
        <v/>
      </c>
      <c r="N18" s="11" t="str">
        <f>IF(H18="OK",IF(E18="対象",IF(料率設定!$B$13="給与控除",MAX(0,ROUNDUP(ROUND(K18*(料率設定!$B$7+IF(I18="対象",料率設定!$B$8,0))/2,6)-0.5,0)),IF(料率設定!$B$13="切捨て",ROUNDDOWN(ROUND(K18*(料率設定!$B$7+IF(I18="対象",料率設定!$B$8,0))/2,6),0),ROUND(K18*(料率設定!$B$7+IF(I18="対象",料率設定!$B$8,0))/2,0))),0),"")</f>
        <v/>
      </c>
      <c r="O18" s="11" t="str">
        <f>IF(H18="OK",IF(AND(E18="対象",EOMONTH(料率設定!$B$3,0)&gt;=料率設定!$B$11),IF(料率設定!$B$13="給与控除",MAX(0,ROUNDUP(ROUND(K18*料率設定!$B$10/2,6)-0.5,0)),IF(料率設定!$B$13="切捨て",ROUNDDOWN(ROUND(K18*料率設定!$B$10/2,6),0),ROUND(K18*料率設定!$B$10/2,0))),0),"")</f>
        <v/>
      </c>
      <c r="P18" s="11" t="str">
        <f>IF(H18="OK",IF(F18="対象",IF(料率設定!$B$13="給与控除",MAX(0,ROUNDUP(ROUND(M18*料率設定!$B$9/2,6)-0.5,0)),IF(料率設定!$B$13="切捨て",ROUNDDOWN(ROUND(M18*料率設定!$B$9/2,6),0),ROUND(M18*料率設定!$B$9/2,0))),0),"")</f>
        <v/>
      </c>
      <c r="Q18" s="15" t="str">
        <f t="shared" si="0"/>
        <v/>
      </c>
      <c r="R18" s="14" t="str">
        <f>IF(H18="OK",IF(F18="対象",M18*料率設定!$B$12,0),"")</f>
        <v/>
      </c>
      <c r="S18" s="14" t="str">
        <f>IF(H18="OK",IF(E18="対象",K18*(料率設定!$B$7+IF(I18="対象",料率設定!$B$8,0)+IF(EOMONTH(料率設定!$B$3,0)&gt;=料率設定!$B$11,料率設定!$B$10,0)),0)+IF(F18="対象",M18*料率設定!$B$9,0)-Q18+R18,"")</f>
        <v/>
      </c>
    </row>
    <row r="19" spans="1:19" ht="26" customHeight="1">
      <c r="A19" s="4"/>
      <c r="B19" s="4"/>
      <c r="C19" s="12"/>
      <c r="D19" s="13"/>
      <c r="E19" s="4" t="s">
        <v>107</v>
      </c>
      <c r="F19" s="4" t="s">
        <v>107</v>
      </c>
      <c r="G19" s="4" t="s">
        <v>108</v>
      </c>
      <c r="H19" s="11" t="str">
        <f>IF(COUNTA(A19:D19)=0,"",IF(料率設定!$B$15&lt;&gt;"設定OK","要確認：料率設定",IF(OR(A19="",B19="",COUNT(C19:D19)&lt;&gt;2),"要確認：入力不足",IF(OR(C19&lt;=0,C19&gt;EOMONTH(料率設定!$B$3,0),D19&lt;0,D19&lt;&gt;INT(D19)),"要確認：日付・金額",IF(COUNTIF($A$6:$A$105,A19)&gt;1,"要確認：ID重複",IF(OR(AND(E19&lt;&gt;"対象",E19&lt;&gt;"対象外"),AND(F19&lt;&gt;"対象",F19&lt;&gt;"対象外"),AND(G19&lt;&gt;"自動",G19&lt;&gt;"対象",G19&lt;&gt;"対象外")),"要確認：区分",IF(EOMONTH(料率設定!$B$3,0)&gt;=DATE(YEAR(C19)+70,MONTH(C19),DAY(C19))-1,"要確認：70歳以上","OK")))))))</f>
        <v/>
      </c>
      <c r="I19" s="11" t="str">
        <f>IF(H19="OK",IF(E19="対象外","対象外",IF(G19&lt;&gt;"自動",G19,IF(AND(EOMONTH(料率設定!$B$3,0)&gt;=DATE(YEAR(C19)+40,MONTH(C19),DAY(C19))-1,EOMONTH(料率設定!$B$3,0)&lt;DATE(YEAR(C19)+65,MONTH(C19),DAY(C19))-1),"対象","対象外"))),"")</f>
        <v/>
      </c>
      <c r="J19" s="11" t="str">
        <f>IF(H19="OK",VLOOKUP(D19,等級マスタ!$A$4:$E$53,2,TRUE),"")</f>
        <v/>
      </c>
      <c r="K19" s="11" t="str">
        <f>IF(H19="OK",VLOOKUP(D19,等級マスタ!$A$4:$E$53,3,TRUE),"")</f>
        <v/>
      </c>
      <c r="L19" s="11" t="str">
        <f>IF(H19="OK",VLOOKUP(D19,等級マスタ!$A$4:$E$53,4,TRUE),"")</f>
        <v/>
      </c>
      <c r="M19" s="11" t="str">
        <f>IF(H19="OK",VLOOKUP(D19,等級マスタ!$A$4:$E$53,5,TRUE),"")</f>
        <v/>
      </c>
      <c r="N19" s="11" t="str">
        <f>IF(H19="OK",IF(E19="対象",IF(料率設定!$B$13="給与控除",MAX(0,ROUNDUP(ROUND(K19*(料率設定!$B$7+IF(I19="対象",料率設定!$B$8,0))/2,6)-0.5,0)),IF(料率設定!$B$13="切捨て",ROUNDDOWN(ROUND(K19*(料率設定!$B$7+IF(I19="対象",料率設定!$B$8,0))/2,6),0),ROUND(K19*(料率設定!$B$7+IF(I19="対象",料率設定!$B$8,0))/2,0))),0),"")</f>
        <v/>
      </c>
      <c r="O19" s="11" t="str">
        <f>IF(H19="OK",IF(AND(E19="対象",EOMONTH(料率設定!$B$3,0)&gt;=料率設定!$B$11),IF(料率設定!$B$13="給与控除",MAX(0,ROUNDUP(ROUND(K19*料率設定!$B$10/2,6)-0.5,0)),IF(料率設定!$B$13="切捨て",ROUNDDOWN(ROUND(K19*料率設定!$B$10/2,6),0),ROUND(K19*料率設定!$B$10/2,0))),0),"")</f>
        <v/>
      </c>
      <c r="P19" s="11" t="str">
        <f>IF(H19="OK",IF(F19="対象",IF(料率設定!$B$13="給与控除",MAX(0,ROUNDUP(ROUND(M19*料率設定!$B$9/2,6)-0.5,0)),IF(料率設定!$B$13="切捨て",ROUNDDOWN(ROUND(M19*料率設定!$B$9/2,6),0),ROUND(M19*料率設定!$B$9/2,0))),0),"")</f>
        <v/>
      </c>
      <c r="Q19" s="15" t="str">
        <f t="shared" si="0"/>
        <v/>
      </c>
      <c r="R19" s="14" t="str">
        <f>IF(H19="OK",IF(F19="対象",M19*料率設定!$B$12,0),"")</f>
        <v/>
      </c>
      <c r="S19" s="14" t="str">
        <f>IF(H19="OK",IF(E19="対象",K19*(料率設定!$B$7+IF(I19="対象",料率設定!$B$8,0)+IF(EOMONTH(料率設定!$B$3,0)&gt;=料率設定!$B$11,料率設定!$B$10,0)),0)+IF(F19="対象",M19*料率設定!$B$9,0)-Q19+R19,"")</f>
        <v/>
      </c>
    </row>
    <row r="20" spans="1:19" ht="26" customHeight="1">
      <c r="A20" s="4"/>
      <c r="B20" s="4"/>
      <c r="C20" s="12"/>
      <c r="D20" s="13"/>
      <c r="E20" s="4" t="s">
        <v>107</v>
      </c>
      <c r="F20" s="4" t="s">
        <v>107</v>
      </c>
      <c r="G20" s="4" t="s">
        <v>108</v>
      </c>
      <c r="H20" s="11" t="str">
        <f>IF(COUNTA(A20:D20)=0,"",IF(料率設定!$B$15&lt;&gt;"設定OK","要確認：料率設定",IF(OR(A20="",B20="",COUNT(C20:D20)&lt;&gt;2),"要確認：入力不足",IF(OR(C20&lt;=0,C20&gt;EOMONTH(料率設定!$B$3,0),D20&lt;0,D20&lt;&gt;INT(D20)),"要確認：日付・金額",IF(COUNTIF($A$6:$A$105,A20)&gt;1,"要確認：ID重複",IF(OR(AND(E20&lt;&gt;"対象",E20&lt;&gt;"対象外"),AND(F20&lt;&gt;"対象",F20&lt;&gt;"対象外"),AND(G20&lt;&gt;"自動",G20&lt;&gt;"対象",G20&lt;&gt;"対象外")),"要確認：区分",IF(EOMONTH(料率設定!$B$3,0)&gt;=DATE(YEAR(C20)+70,MONTH(C20),DAY(C20))-1,"要確認：70歳以上","OK")))))))</f>
        <v/>
      </c>
      <c r="I20" s="11" t="str">
        <f>IF(H20="OK",IF(E20="対象外","対象外",IF(G20&lt;&gt;"自動",G20,IF(AND(EOMONTH(料率設定!$B$3,0)&gt;=DATE(YEAR(C20)+40,MONTH(C20),DAY(C20))-1,EOMONTH(料率設定!$B$3,0)&lt;DATE(YEAR(C20)+65,MONTH(C20),DAY(C20))-1),"対象","対象外"))),"")</f>
        <v/>
      </c>
      <c r="J20" s="11" t="str">
        <f>IF(H20="OK",VLOOKUP(D20,等級マスタ!$A$4:$E$53,2,TRUE),"")</f>
        <v/>
      </c>
      <c r="K20" s="11" t="str">
        <f>IF(H20="OK",VLOOKUP(D20,等級マスタ!$A$4:$E$53,3,TRUE),"")</f>
        <v/>
      </c>
      <c r="L20" s="11" t="str">
        <f>IF(H20="OK",VLOOKUP(D20,等級マスタ!$A$4:$E$53,4,TRUE),"")</f>
        <v/>
      </c>
      <c r="M20" s="11" t="str">
        <f>IF(H20="OK",VLOOKUP(D20,等級マスタ!$A$4:$E$53,5,TRUE),"")</f>
        <v/>
      </c>
      <c r="N20" s="11" t="str">
        <f>IF(H20="OK",IF(E20="対象",IF(料率設定!$B$13="給与控除",MAX(0,ROUNDUP(ROUND(K20*(料率設定!$B$7+IF(I20="対象",料率設定!$B$8,0))/2,6)-0.5,0)),IF(料率設定!$B$13="切捨て",ROUNDDOWN(ROUND(K20*(料率設定!$B$7+IF(I20="対象",料率設定!$B$8,0))/2,6),0),ROUND(K20*(料率設定!$B$7+IF(I20="対象",料率設定!$B$8,0))/2,0))),0),"")</f>
        <v/>
      </c>
      <c r="O20" s="11" t="str">
        <f>IF(H20="OK",IF(AND(E20="対象",EOMONTH(料率設定!$B$3,0)&gt;=料率設定!$B$11),IF(料率設定!$B$13="給与控除",MAX(0,ROUNDUP(ROUND(K20*料率設定!$B$10/2,6)-0.5,0)),IF(料率設定!$B$13="切捨て",ROUNDDOWN(ROUND(K20*料率設定!$B$10/2,6),0),ROUND(K20*料率設定!$B$10/2,0))),0),"")</f>
        <v/>
      </c>
      <c r="P20" s="11" t="str">
        <f>IF(H20="OK",IF(F20="対象",IF(料率設定!$B$13="給与控除",MAX(0,ROUNDUP(ROUND(M20*料率設定!$B$9/2,6)-0.5,0)),IF(料率設定!$B$13="切捨て",ROUNDDOWN(ROUND(M20*料率設定!$B$9/2,6),0),ROUND(M20*料率設定!$B$9/2,0))),0),"")</f>
        <v/>
      </c>
      <c r="Q20" s="15" t="str">
        <f t="shared" si="0"/>
        <v/>
      </c>
      <c r="R20" s="14" t="str">
        <f>IF(H20="OK",IF(F20="対象",M20*料率設定!$B$12,0),"")</f>
        <v/>
      </c>
      <c r="S20" s="14" t="str">
        <f>IF(H20="OK",IF(E20="対象",K20*(料率設定!$B$7+IF(I20="対象",料率設定!$B$8,0)+IF(EOMONTH(料率設定!$B$3,0)&gt;=料率設定!$B$11,料率設定!$B$10,0)),0)+IF(F20="対象",M20*料率設定!$B$9,0)-Q20+R20,"")</f>
        <v/>
      </c>
    </row>
    <row r="21" spans="1:19" ht="26" customHeight="1">
      <c r="A21" s="4"/>
      <c r="B21" s="4"/>
      <c r="C21" s="12"/>
      <c r="D21" s="13"/>
      <c r="E21" s="4" t="s">
        <v>107</v>
      </c>
      <c r="F21" s="4" t="s">
        <v>107</v>
      </c>
      <c r="G21" s="4" t="s">
        <v>108</v>
      </c>
      <c r="H21" s="11" t="str">
        <f>IF(COUNTA(A21:D21)=0,"",IF(料率設定!$B$15&lt;&gt;"設定OK","要確認：料率設定",IF(OR(A21="",B21="",COUNT(C21:D21)&lt;&gt;2),"要確認：入力不足",IF(OR(C21&lt;=0,C21&gt;EOMONTH(料率設定!$B$3,0),D21&lt;0,D21&lt;&gt;INT(D21)),"要確認：日付・金額",IF(COUNTIF($A$6:$A$105,A21)&gt;1,"要確認：ID重複",IF(OR(AND(E21&lt;&gt;"対象",E21&lt;&gt;"対象外"),AND(F21&lt;&gt;"対象",F21&lt;&gt;"対象外"),AND(G21&lt;&gt;"自動",G21&lt;&gt;"対象",G21&lt;&gt;"対象外")),"要確認：区分",IF(EOMONTH(料率設定!$B$3,0)&gt;=DATE(YEAR(C21)+70,MONTH(C21),DAY(C21))-1,"要確認：70歳以上","OK")))))))</f>
        <v/>
      </c>
      <c r="I21" s="11" t="str">
        <f>IF(H21="OK",IF(E21="対象外","対象外",IF(G21&lt;&gt;"自動",G21,IF(AND(EOMONTH(料率設定!$B$3,0)&gt;=DATE(YEAR(C21)+40,MONTH(C21),DAY(C21))-1,EOMONTH(料率設定!$B$3,0)&lt;DATE(YEAR(C21)+65,MONTH(C21),DAY(C21))-1),"対象","対象外"))),"")</f>
        <v/>
      </c>
      <c r="J21" s="11" t="str">
        <f>IF(H21="OK",VLOOKUP(D21,等級マスタ!$A$4:$E$53,2,TRUE),"")</f>
        <v/>
      </c>
      <c r="K21" s="11" t="str">
        <f>IF(H21="OK",VLOOKUP(D21,等級マスタ!$A$4:$E$53,3,TRUE),"")</f>
        <v/>
      </c>
      <c r="L21" s="11" t="str">
        <f>IF(H21="OK",VLOOKUP(D21,等級マスタ!$A$4:$E$53,4,TRUE),"")</f>
        <v/>
      </c>
      <c r="M21" s="11" t="str">
        <f>IF(H21="OK",VLOOKUP(D21,等級マスタ!$A$4:$E$53,5,TRUE),"")</f>
        <v/>
      </c>
      <c r="N21" s="11" t="str">
        <f>IF(H21="OK",IF(E21="対象",IF(料率設定!$B$13="給与控除",MAX(0,ROUNDUP(ROUND(K21*(料率設定!$B$7+IF(I21="対象",料率設定!$B$8,0))/2,6)-0.5,0)),IF(料率設定!$B$13="切捨て",ROUNDDOWN(ROUND(K21*(料率設定!$B$7+IF(I21="対象",料率設定!$B$8,0))/2,6),0),ROUND(K21*(料率設定!$B$7+IF(I21="対象",料率設定!$B$8,0))/2,0))),0),"")</f>
        <v/>
      </c>
      <c r="O21" s="11" t="str">
        <f>IF(H21="OK",IF(AND(E21="対象",EOMONTH(料率設定!$B$3,0)&gt;=料率設定!$B$11),IF(料率設定!$B$13="給与控除",MAX(0,ROUNDUP(ROUND(K21*料率設定!$B$10/2,6)-0.5,0)),IF(料率設定!$B$13="切捨て",ROUNDDOWN(ROUND(K21*料率設定!$B$10/2,6),0),ROUND(K21*料率設定!$B$10/2,0))),0),"")</f>
        <v/>
      </c>
      <c r="P21" s="11" t="str">
        <f>IF(H21="OK",IF(F21="対象",IF(料率設定!$B$13="給与控除",MAX(0,ROUNDUP(ROUND(M21*料率設定!$B$9/2,6)-0.5,0)),IF(料率設定!$B$13="切捨て",ROUNDDOWN(ROUND(M21*料率設定!$B$9/2,6),0),ROUND(M21*料率設定!$B$9/2,0))),0),"")</f>
        <v/>
      </c>
      <c r="Q21" s="15" t="str">
        <f t="shared" si="0"/>
        <v/>
      </c>
      <c r="R21" s="14" t="str">
        <f>IF(H21="OK",IF(F21="対象",M21*料率設定!$B$12,0),"")</f>
        <v/>
      </c>
      <c r="S21" s="14" t="str">
        <f>IF(H21="OK",IF(E21="対象",K21*(料率設定!$B$7+IF(I21="対象",料率設定!$B$8,0)+IF(EOMONTH(料率設定!$B$3,0)&gt;=料率設定!$B$11,料率設定!$B$10,0)),0)+IF(F21="対象",M21*料率設定!$B$9,0)-Q21+R21,"")</f>
        <v/>
      </c>
    </row>
    <row r="22" spans="1:19" ht="26" customHeight="1">
      <c r="A22" s="4"/>
      <c r="B22" s="4"/>
      <c r="C22" s="12"/>
      <c r="D22" s="13"/>
      <c r="E22" s="4" t="s">
        <v>107</v>
      </c>
      <c r="F22" s="4" t="s">
        <v>107</v>
      </c>
      <c r="G22" s="4" t="s">
        <v>108</v>
      </c>
      <c r="H22" s="11" t="str">
        <f>IF(COUNTA(A22:D22)=0,"",IF(料率設定!$B$15&lt;&gt;"設定OK","要確認：料率設定",IF(OR(A22="",B22="",COUNT(C22:D22)&lt;&gt;2),"要確認：入力不足",IF(OR(C22&lt;=0,C22&gt;EOMONTH(料率設定!$B$3,0),D22&lt;0,D22&lt;&gt;INT(D22)),"要確認：日付・金額",IF(COUNTIF($A$6:$A$105,A22)&gt;1,"要確認：ID重複",IF(OR(AND(E22&lt;&gt;"対象",E22&lt;&gt;"対象外"),AND(F22&lt;&gt;"対象",F22&lt;&gt;"対象外"),AND(G22&lt;&gt;"自動",G22&lt;&gt;"対象",G22&lt;&gt;"対象外")),"要確認：区分",IF(EOMONTH(料率設定!$B$3,0)&gt;=DATE(YEAR(C22)+70,MONTH(C22),DAY(C22))-1,"要確認：70歳以上","OK")))))))</f>
        <v/>
      </c>
      <c r="I22" s="11" t="str">
        <f>IF(H22="OK",IF(E22="対象外","対象外",IF(G22&lt;&gt;"自動",G22,IF(AND(EOMONTH(料率設定!$B$3,0)&gt;=DATE(YEAR(C22)+40,MONTH(C22),DAY(C22))-1,EOMONTH(料率設定!$B$3,0)&lt;DATE(YEAR(C22)+65,MONTH(C22),DAY(C22))-1),"対象","対象外"))),"")</f>
        <v/>
      </c>
      <c r="J22" s="11" t="str">
        <f>IF(H22="OK",VLOOKUP(D22,等級マスタ!$A$4:$E$53,2,TRUE),"")</f>
        <v/>
      </c>
      <c r="K22" s="11" t="str">
        <f>IF(H22="OK",VLOOKUP(D22,等級マスタ!$A$4:$E$53,3,TRUE),"")</f>
        <v/>
      </c>
      <c r="L22" s="11" t="str">
        <f>IF(H22="OK",VLOOKUP(D22,等級マスタ!$A$4:$E$53,4,TRUE),"")</f>
        <v/>
      </c>
      <c r="M22" s="11" t="str">
        <f>IF(H22="OK",VLOOKUP(D22,等級マスタ!$A$4:$E$53,5,TRUE),"")</f>
        <v/>
      </c>
      <c r="N22" s="11" t="str">
        <f>IF(H22="OK",IF(E22="対象",IF(料率設定!$B$13="給与控除",MAX(0,ROUNDUP(ROUND(K22*(料率設定!$B$7+IF(I22="対象",料率設定!$B$8,0))/2,6)-0.5,0)),IF(料率設定!$B$13="切捨て",ROUNDDOWN(ROUND(K22*(料率設定!$B$7+IF(I22="対象",料率設定!$B$8,0))/2,6),0),ROUND(K22*(料率設定!$B$7+IF(I22="対象",料率設定!$B$8,0))/2,0))),0),"")</f>
        <v/>
      </c>
      <c r="O22" s="11" t="str">
        <f>IF(H22="OK",IF(AND(E22="対象",EOMONTH(料率設定!$B$3,0)&gt;=料率設定!$B$11),IF(料率設定!$B$13="給与控除",MAX(0,ROUNDUP(ROUND(K22*料率設定!$B$10/2,6)-0.5,0)),IF(料率設定!$B$13="切捨て",ROUNDDOWN(ROUND(K22*料率設定!$B$10/2,6),0),ROUND(K22*料率設定!$B$10/2,0))),0),"")</f>
        <v/>
      </c>
      <c r="P22" s="11" t="str">
        <f>IF(H22="OK",IF(F22="対象",IF(料率設定!$B$13="給与控除",MAX(0,ROUNDUP(ROUND(M22*料率設定!$B$9/2,6)-0.5,0)),IF(料率設定!$B$13="切捨て",ROUNDDOWN(ROUND(M22*料率設定!$B$9/2,6),0),ROUND(M22*料率設定!$B$9/2,0))),0),"")</f>
        <v/>
      </c>
      <c r="Q22" s="15" t="str">
        <f t="shared" si="0"/>
        <v/>
      </c>
      <c r="R22" s="14" t="str">
        <f>IF(H22="OK",IF(F22="対象",M22*料率設定!$B$12,0),"")</f>
        <v/>
      </c>
      <c r="S22" s="14" t="str">
        <f>IF(H22="OK",IF(E22="対象",K22*(料率設定!$B$7+IF(I22="対象",料率設定!$B$8,0)+IF(EOMONTH(料率設定!$B$3,0)&gt;=料率設定!$B$11,料率設定!$B$10,0)),0)+IF(F22="対象",M22*料率設定!$B$9,0)-Q22+R22,"")</f>
        <v/>
      </c>
    </row>
    <row r="23" spans="1:19" ht="26" customHeight="1">
      <c r="A23" s="4"/>
      <c r="B23" s="4"/>
      <c r="C23" s="12"/>
      <c r="D23" s="13"/>
      <c r="E23" s="4" t="s">
        <v>107</v>
      </c>
      <c r="F23" s="4" t="s">
        <v>107</v>
      </c>
      <c r="G23" s="4" t="s">
        <v>108</v>
      </c>
      <c r="H23" s="11" t="str">
        <f>IF(COUNTA(A23:D23)=0,"",IF(料率設定!$B$15&lt;&gt;"設定OK","要確認：料率設定",IF(OR(A23="",B23="",COUNT(C23:D23)&lt;&gt;2),"要確認：入力不足",IF(OR(C23&lt;=0,C23&gt;EOMONTH(料率設定!$B$3,0),D23&lt;0,D23&lt;&gt;INT(D23)),"要確認：日付・金額",IF(COUNTIF($A$6:$A$105,A23)&gt;1,"要確認：ID重複",IF(OR(AND(E23&lt;&gt;"対象",E23&lt;&gt;"対象外"),AND(F23&lt;&gt;"対象",F23&lt;&gt;"対象外"),AND(G23&lt;&gt;"自動",G23&lt;&gt;"対象",G23&lt;&gt;"対象外")),"要確認：区分",IF(EOMONTH(料率設定!$B$3,0)&gt;=DATE(YEAR(C23)+70,MONTH(C23),DAY(C23))-1,"要確認：70歳以上","OK")))))))</f>
        <v/>
      </c>
      <c r="I23" s="11" t="str">
        <f>IF(H23="OK",IF(E23="対象外","対象外",IF(G23&lt;&gt;"自動",G23,IF(AND(EOMONTH(料率設定!$B$3,0)&gt;=DATE(YEAR(C23)+40,MONTH(C23),DAY(C23))-1,EOMONTH(料率設定!$B$3,0)&lt;DATE(YEAR(C23)+65,MONTH(C23),DAY(C23))-1),"対象","対象外"))),"")</f>
        <v/>
      </c>
      <c r="J23" s="11" t="str">
        <f>IF(H23="OK",VLOOKUP(D23,等級マスタ!$A$4:$E$53,2,TRUE),"")</f>
        <v/>
      </c>
      <c r="K23" s="11" t="str">
        <f>IF(H23="OK",VLOOKUP(D23,等級マスタ!$A$4:$E$53,3,TRUE),"")</f>
        <v/>
      </c>
      <c r="L23" s="11" t="str">
        <f>IF(H23="OK",VLOOKUP(D23,等級マスタ!$A$4:$E$53,4,TRUE),"")</f>
        <v/>
      </c>
      <c r="M23" s="11" t="str">
        <f>IF(H23="OK",VLOOKUP(D23,等級マスタ!$A$4:$E$53,5,TRUE),"")</f>
        <v/>
      </c>
      <c r="N23" s="11" t="str">
        <f>IF(H23="OK",IF(E23="対象",IF(料率設定!$B$13="給与控除",MAX(0,ROUNDUP(ROUND(K23*(料率設定!$B$7+IF(I23="対象",料率設定!$B$8,0))/2,6)-0.5,0)),IF(料率設定!$B$13="切捨て",ROUNDDOWN(ROUND(K23*(料率設定!$B$7+IF(I23="対象",料率設定!$B$8,0))/2,6),0),ROUND(K23*(料率設定!$B$7+IF(I23="対象",料率設定!$B$8,0))/2,0))),0),"")</f>
        <v/>
      </c>
      <c r="O23" s="11" t="str">
        <f>IF(H23="OK",IF(AND(E23="対象",EOMONTH(料率設定!$B$3,0)&gt;=料率設定!$B$11),IF(料率設定!$B$13="給与控除",MAX(0,ROUNDUP(ROUND(K23*料率設定!$B$10/2,6)-0.5,0)),IF(料率設定!$B$13="切捨て",ROUNDDOWN(ROUND(K23*料率設定!$B$10/2,6),0),ROUND(K23*料率設定!$B$10/2,0))),0),"")</f>
        <v/>
      </c>
      <c r="P23" s="11" t="str">
        <f>IF(H23="OK",IF(F23="対象",IF(料率設定!$B$13="給与控除",MAX(0,ROUNDUP(ROUND(M23*料率設定!$B$9/2,6)-0.5,0)),IF(料率設定!$B$13="切捨て",ROUNDDOWN(ROUND(M23*料率設定!$B$9/2,6),0),ROUND(M23*料率設定!$B$9/2,0))),0),"")</f>
        <v/>
      </c>
      <c r="Q23" s="15" t="str">
        <f t="shared" si="0"/>
        <v/>
      </c>
      <c r="R23" s="14" t="str">
        <f>IF(H23="OK",IF(F23="対象",M23*料率設定!$B$12,0),"")</f>
        <v/>
      </c>
      <c r="S23" s="14" t="str">
        <f>IF(H23="OK",IF(E23="対象",K23*(料率設定!$B$7+IF(I23="対象",料率設定!$B$8,0)+IF(EOMONTH(料率設定!$B$3,0)&gt;=料率設定!$B$11,料率設定!$B$10,0)),0)+IF(F23="対象",M23*料率設定!$B$9,0)-Q23+R23,"")</f>
        <v/>
      </c>
    </row>
    <row r="24" spans="1:19" ht="26" customHeight="1">
      <c r="A24" s="4"/>
      <c r="B24" s="4"/>
      <c r="C24" s="12"/>
      <c r="D24" s="13"/>
      <c r="E24" s="4" t="s">
        <v>107</v>
      </c>
      <c r="F24" s="4" t="s">
        <v>107</v>
      </c>
      <c r="G24" s="4" t="s">
        <v>108</v>
      </c>
      <c r="H24" s="11" t="str">
        <f>IF(COUNTA(A24:D24)=0,"",IF(料率設定!$B$15&lt;&gt;"設定OK","要確認：料率設定",IF(OR(A24="",B24="",COUNT(C24:D24)&lt;&gt;2),"要確認：入力不足",IF(OR(C24&lt;=0,C24&gt;EOMONTH(料率設定!$B$3,0),D24&lt;0,D24&lt;&gt;INT(D24)),"要確認：日付・金額",IF(COUNTIF($A$6:$A$105,A24)&gt;1,"要確認：ID重複",IF(OR(AND(E24&lt;&gt;"対象",E24&lt;&gt;"対象外"),AND(F24&lt;&gt;"対象",F24&lt;&gt;"対象外"),AND(G24&lt;&gt;"自動",G24&lt;&gt;"対象",G24&lt;&gt;"対象外")),"要確認：区分",IF(EOMONTH(料率設定!$B$3,0)&gt;=DATE(YEAR(C24)+70,MONTH(C24),DAY(C24))-1,"要確認：70歳以上","OK")))))))</f>
        <v/>
      </c>
      <c r="I24" s="11" t="str">
        <f>IF(H24="OK",IF(E24="対象外","対象外",IF(G24&lt;&gt;"自動",G24,IF(AND(EOMONTH(料率設定!$B$3,0)&gt;=DATE(YEAR(C24)+40,MONTH(C24),DAY(C24))-1,EOMONTH(料率設定!$B$3,0)&lt;DATE(YEAR(C24)+65,MONTH(C24),DAY(C24))-1),"対象","対象外"))),"")</f>
        <v/>
      </c>
      <c r="J24" s="11" t="str">
        <f>IF(H24="OK",VLOOKUP(D24,等級マスタ!$A$4:$E$53,2,TRUE),"")</f>
        <v/>
      </c>
      <c r="K24" s="11" t="str">
        <f>IF(H24="OK",VLOOKUP(D24,等級マスタ!$A$4:$E$53,3,TRUE),"")</f>
        <v/>
      </c>
      <c r="L24" s="11" t="str">
        <f>IF(H24="OK",VLOOKUP(D24,等級マスタ!$A$4:$E$53,4,TRUE),"")</f>
        <v/>
      </c>
      <c r="M24" s="11" t="str">
        <f>IF(H24="OK",VLOOKUP(D24,等級マスタ!$A$4:$E$53,5,TRUE),"")</f>
        <v/>
      </c>
      <c r="N24" s="11" t="str">
        <f>IF(H24="OK",IF(E24="対象",IF(料率設定!$B$13="給与控除",MAX(0,ROUNDUP(ROUND(K24*(料率設定!$B$7+IF(I24="対象",料率設定!$B$8,0))/2,6)-0.5,0)),IF(料率設定!$B$13="切捨て",ROUNDDOWN(ROUND(K24*(料率設定!$B$7+IF(I24="対象",料率設定!$B$8,0))/2,6),0),ROUND(K24*(料率設定!$B$7+IF(I24="対象",料率設定!$B$8,0))/2,0))),0),"")</f>
        <v/>
      </c>
      <c r="O24" s="11" t="str">
        <f>IF(H24="OK",IF(AND(E24="対象",EOMONTH(料率設定!$B$3,0)&gt;=料率設定!$B$11),IF(料率設定!$B$13="給与控除",MAX(0,ROUNDUP(ROUND(K24*料率設定!$B$10/2,6)-0.5,0)),IF(料率設定!$B$13="切捨て",ROUNDDOWN(ROUND(K24*料率設定!$B$10/2,6),0),ROUND(K24*料率設定!$B$10/2,0))),0),"")</f>
        <v/>
      </c>
      <c r="P24" s="11" t="str">
        <f>IF(H24="OK",IF(F24="対象",IF(料率設定!$B$13="給与控除",MAX(0,ROUNDUP(ROUND(M24*料率設定!$B$9/2,6)-0.5,0)),IF(料率設定!$B$13="切捨て",ROUNDDOWN(ROUND(M24*料率設定!$B$9/2,6),0),ROUND(M24*料率設定!$B$9/2,0))),0),"")</f>
        <v/>
      </c>
      <c r="Q24" s="15" t="str">
        <f t="shared" si="0"/>
        <v/>
      </c>
      <c r="R24" s="14" t="str">
        <f>IF(H24="OK",IF(F24="対象",M24*料率設定!$B$12,0),"")</f>
        <v/>
      </c>
      <c r="S24" s="14" t="str">
        <f>IF(H24="OK",IF(E24="対象",K24*(料率設定!$B$7+IF(I24="対象",料率設定!$B$8,0)+IF(EOMONTH(料率設定!$B$3,0)&gt;=料率設定!$B$11,料率設定!$B$10,0)),0)+IF(F24="対象",M24*料率設定!$B$9,0)-Q24+R24,"")</f>
        <v/>
      </c>
    </row>
    <row r="25" spans="1:19" ht="26" customHeight="1">
      <c r="A25" s="4"/>
      <c r="B25" s="4"/>
      <c r="C25" s="12"/>
      <c r="D25" s="13"/>
      <c r="E25" s="4" t="s">
        <v>107</v>
      </c>
      <c r="F25" s="4" t="s">
        <v>107</v>
      </c>
      <c r="G25" s="4" t="s">
        <v>108</v>
      </c>
      <c r="H25" s="11" t="str">
        <f>IF(COUNTA(A25:D25)=0,"",IF(料率設定!$B$15&lt;&gt;"設定OK","要確認：料率設定",IF(OR(A25="",B25="",COUNT(C25:D25)&lt;&gt;2),"要確認：入力不足",IF(OR(C25&lt;=0,C25&gt;EOMONTH(料率設定!$B$3,0),D25&lt;0,D25&lt;&gt;INT(D25)),"要確認：日付・金額",IF(COUNTIF($A$6:$A$105,A25)&gt;1,"要確認：ID重複",IF(OR(AND(E25&lt;&gt;"対象",E25&lt;&gt;"対象外"),AND(F25&lt;&gt;"対象",F25&lt;&gt;"対象外"),AND(G25&lt;&gt;"自動",G25&lt;&gt;"対象",G25&lt;&gt;"対象外")),"要確認：区分",IF(EOMONTH(料率設定!$B$3,0)&gt;=DATE(YEAR(C25)+70,MONTH(C25),DAY(C25))-1,"要確認：70歳以上","OK")))))))</f>
        <v/>
      </c>
      <c r="I25" s="11" t="str">
        <f>IF(H25="OK",IF(E25="対象外","対象外",IF(G25&lt;&gt;"自動",G25,IF(AND(EOMONTH(料率設定!$B$3,0)&gt;=DATE(YEAR(C25)+40,MONTH(C25),DAY(C25))-1,EOMONTH(料率設定!$B$3,0)&lt;DATE(YEAR(C25)+65,MONTH(C25),DAY(C25))-1),"対象","対象外"))),"")</f>
        <v/>
      </c>
      <c r="J25" s="11" t="str">
        <f>IF(H25="OK",VLOOKUP(D25,等級マスタ!$A$4:$E$53,2,TRUE),"")</f>
        <v/>
      </c>
      <c r="K25" s="11" t="str">
        <f>IF(H25="OK",VLOOKUP(D25,等級マスタ!$A$4:$E$53,3,TRUE),"")</f>
        <v/>
      </c>
      <c r="L25" s="11" t="str">
        <f>IF(H25="OK",VLOOKUP(D25,等級マスタ!$A$4:$E$53,4,TRUE),"")</f>
        <v/>
      </c>
      <c r="M25" s="11" t="str">
        <f>IF(H25="OK",VLOOKUP(D25,等級マスタ!$A$4:$E$53,5,TRUE),"")</f>
        <v/>
      </c>
      <c r="N25" s="11" t="str">
        <f>IF(H25="OK",IF(E25="対象",IF(料率設定!$B$13="給与控除",MAX(0,ROUNDUP(ROUND(K25*(料率設定!$B$7+IF(I25="対象",料率設定!$B$8,0))/2,6)-0.5,0)),IF(料率設定!$B$13="切捨て",ROUNDDOWN(ROUND(K25*(料率設定!$B$7+IF(I25="対象",料率設定!$B$8,0))/2,6),0),ROUND(K25*(料率設定!$B$7+IF(I25="対象",料率設定!$B$8,0))/2,0))),0),"")</f>
        <v/>
      </c>
      <c r="O25" s="11" t="str">
        <f>IF(H25="OK",IF(AND(E25="対象",EOMONTH(料率設定!$B$3,0)&gt;=料率設定!$B$11),IF(料率設定!$B$13="給与控除",MAX(0,ROUNDUP(ROUND(K25*料率設定!$B$10/2,6)-0.5,0)),IF(料率設定!$B$13="切捨て",ROUNDDOWN(ROUND(K25*料率設定!$B$10/2,6),0),ROUND(K25*料率設定!$B$10/2,0))),0),"")</f>
        <v/>
      </c>
      <c r="P25" s="11" t="str">
        <f>IF(H25="OK",IF(F25="対象",IF(料率設定!$B$13="給与控除",MAX(0,ROUNDUP(ROUND(M25*料率設定!$B$9/2,6)-0.5,0)),IF(料率設定!$B$13="切捨て",ROUNDDOWN(ROUND(M25*料率設定!$B$9/2,6),0),ROUND(M25*料率設定!$B$9/2,0))),0),"")</f>
        <v/>
      </c>
      <c r="Q25" s="15" t="str">
        <f t="shared" si="0"/>
        <v/>
      </c>
      <c r="R25" s="14" t="str">
        <f>IF(H25="OK",IF(F25="対象",M25*料率設定!$B$12,0),"")</f>
        <v/>
      </c>
      <c r="S25" s="14" t="str">
        <f>IF(H25="OK",IF(E25="対象",K25*(料率設定!$B$7+IF(I25="対象",料率設定!$B$8,0)+IF(EOMONTH(料率設定!$B$3,0)&gt;=料率設定!$B$11,料率設定!$B$10,0)),0)+IF(F25="対象",M25*料率設定!$B$9,0)-Q25+R25,"")</f>
        <v/>
      </c>
    </row>
    <row r="26" spans="1:19" ht="26" customHeight="1">
      <c r="A26" s="4"/>
      <c r="B26" s="4"/>
      <c r="C26" s="12"/>
      <c r="D26" s="13"/>
      <c r="E26" s="4" t="s">
        <v>107</v>
      </c>
      <c r="F26" s="4" t="s">
        <v>107</v>
      </c>
      <c r="G26" s="4" t="s">
        <v>108</v>
      </c>
      <c r="H26" s="11" t="str">
        <f>IF(COUNTA(A26:D26)=0,"",IF(料率設定!$B$15&lt;&gt;"設定OK","要確認：料率設定",IF(OR(A26="",B26="",COUNT(C26:D26)&lt;&gt;2),"要確認：入力不足",IF(OR(C26&lt;=0,C26&gt;EOMONTH(料率設定!$B$3,0),D26&lt;0,D26&lt;&gt;INT(D26)),"要確認：日付・金額",IF(COUNTIF($A$6:$A$105,A26)&gt;1,"要確認：ID重複",IF(OR(AND(E26&lt;&gt;"対象",E26&lt;&gt;"対象外"),AND(F26&lt;&gt;"対象",F26&lt;&gt;"対象外"),AND(G26&lt;&gt;"自動",G26&lt;&gt;"対象",G26&lt;&gt;"対象外")),"要確認：区分",IF(EOMONTH(料率設定!$B$3,0)&gt;=DATE(YEAR(C26)+70,MONTH(C26),DAY(C26))-1,"要確認：70歳以上","OK")))))))</f>
        <v/>
      </c>
      <c r="I26" s="11" t="str">
        <f>IF(H26="OK",IF(E26="対象外","対象外",IF(G26&lt;&gt;"自動",G26,IF(AND(EOMONTH(料率設定!$B$3,0)&gt;=DATE(YEAR(C26)+40,MONTH(C26),DAY(C26))-1,EOMONTH(料率設定!$B$3,0)&lt;DATE(YEAR(C26)+65,MONTH(C26),DAY(C26))-1),"対象","対象外"))),"")</f>
        <v/>
      </c>
      <c r="J26" s="11" t="str">
        <f>IF(H26="OK",VLOOKUP(D26,等級マスタ!$A$4:$E$53,2,TRUE),"")</f>
        <v/>
      </c>
      <c r="K26" s="11" t="str">
        <f>IF(H26="OK",VLOOKUP(D26,等級マスタ!$A$4:$E$53,3,TRUE),"")</f>
        <v/>
      </c>
      <c r="L26" s="11" t="str">
        <f>IF(H26="OK",VLOOKUP(D26,等級マスタ!$A$4:$E$53,4,TRUE),"")</f>
        <v/>
      </c>
      <c r="M26" s="11" t="str">
        <f>IF(H26="OK",VLOOKUP(D26,等級マスタ!$A$4:$E$53,5,TRUE),"")</f>
        <v/>
      </c>
      <c r="N26" s="11" t="str">
        <f>IF(H26="OK",IF(E26="対象",IF(料率設定!$B$13="給与控除",MAX(0,ROUNDUP(ROUND(K26*(料率設定!$B$7+IF(I26="対象",料率設定!$B$8,0))/2,6)-0.5,0)),IF(料率設定!$B$13="切捨て",ROUNDDOWN(ROUND(K26*(料率設定!$B$7+IF(I26="対象",料率設定!$B$8,0))/2,6),0),ROUND(K26*(料率設定!$B$7+IF(I26="対象",料率設定!$B$8,0))/2,0))),0),"")</f>
        <v/>
      </c>
      <c r="O26" s="11" t="str">
        <f>IF(H26="OK",IF(AND(E26="対象",EOMONTH(料率設定!$B$3,0)&gt;=料率設定!$B$11),IF(料率設定!$B$13="給与控除",MAX(0,ROUNDUP(ROUND(K26*料率設定!$B$10/2,6)-0.5,0)),IF(料率設定!$B$13="切捨て",ROUNDDOWN(ROUND(K26*料率設定!$B$10/2,6),0),ROUND(K26*料率設定!$B$10/2,0))),0),"")</f>
        <v/>
      </c>
      <c r="P26" s="11" t="str">
        <f>IF(H26="OK",IF(F26="対象",IF(料率設定!$B$13="給与控除",MAX(0,ROUNDUP(ROUND(M26*料率設定!$B$9/2,6)-0.5,0)),IF(料率設定!$B$13="切捨て",ROUNDDOWN(ROUND(M26*料率設定!$B$9/2,6),0),ROUND(M26*料率設定!$B$9/2,0))),0),"")</f>
        <v/>
      </c>
      <c r="Q26" s="15" t="str">
        <f t="shared" si="0"/>
        <v/>
      </c>
      <c r="R26" s="14" t="str">
        <f>IF(H26="OK",IF(F26="対象",M26*料率設定!$B$12,0),"")</f>
        <v/>
      </c>
      <c r="S26" s="14" t="str">
        <f>IF(H26="OK",IF(E26="対象",K26*(料率設定!$B$7+IF(I26="対象",料率設定!$B$8,0)+IF(EOMONTH(料率設定!$B$3,0)&gt;=料率設定!$B$11,料率設定!$B$10,0)),0)+IF(F26="対象",M26*料率設定!$B$9,0)-Q26+R26,"")</f>
        <v/>
      </c>
    </row>
    <row r="27" spans="1:19" ht="26" customHeight="1">
      <c r="A27" s="4"/>
      <c r="B27" s="4"/>
      <c r="C27" s="12"/>
      <c r="D27" s="13"/>
      <c r="E27" s="4" t="s">
        <v>107</v>
      </c>
      <c r="F27" s="4" t="s">
        <v>107</v>
      </c>
      <c r="G27" s="4" t="s">
        <v>108</v>
      </c>
      <c r="H27" s="11" t="str">
        <f>IF(COUNTA(A27:D27)=0,"",IF(料率設定!$B$15&lt;&gt;"設定OK","要確認：料率設定",IF(OR(A27="",B27="",COUNT(C27:D27)&lt;&gt;2),"要確認：入力不足",IF(OR(C27&lt;=0,C27&gt;EOMONTH(料率設定!$B$3,0),D27&lt;0,D27&lt;&gt;INT(D27)),"要確認：日付・金額",IF(COUNTIF($A$6:$A$105,A27)&gt;1,"要確認：ID重複",IF(OR(AND(E27&lt;&gt;"対象",E27&lt;&gt;"対象外"),AND(F27&lt;&gt;"対象",F27&lt;&gt;"対象外"),AND(G27&lt;&gt;"自動",G27&lt;&gt;"対象",G27&lt;&gt;"対象外")),"要確認：区分",IF(EOMONTH(料率設定!$B$3,0)&gt;=DATE(YEAR(C27)+70,MONTH(C27),DAY(C27))-1,"要確認：70歳以上","OK")))))))</f>
        <v/>
      </c>
      <c r="I27" s="11" t="str">
        <f>IF(H27="OK",IF(E27="対象外","対象外",IF(G27&lt;&gt;"自動",G27,IF(AND(EOMONTH(料率設定!$B$3,0)&gt;=DATE(YEAR(C27)+40,MONTH(C27),DAY(C27))-1,EOMONTH(料率設定!$B$3,0)&lt;DATE(YEAR(C27)+65,MONTH(C27),DAY(C27))-1),"対象","対象外"))),"")</f>
        <v/>
      </c>
      <c r="J27" s="11" t="str">
        <f>IF(H27="OK",VLOOKUP(D27,等級マスタ!$A$4:$E$53,2,TRUE),"")</f>
        <v/>
      </c>
      <c r="K27" s="11" t="str">
        <f>IF(H27="OK",VLOOKUP(D27,等級マスタ!$A$4:$E$53,3,TRUE),"")</f>
        <v/>
      </c>
      <c r="L27" s="11" t="str">
        <f>IF(H27="OK",VLOOKUP(D27,等級マスタ!$A$4:$E$53,4,TRUE),"")</f>
        <v/>
      </c>
      <c r="M27" s="11" t="str">
        <f>IF(H27="OK",VLOOKUP(D27,等級マスタ!$A$4:$E$53,5,TRUE),"")</f>
        <v/>
      </c>
      <c r="N27" s="11" t="str">
        <f>IF(H27="OK",IF(E27="対象",IF(料率設定!$B$13="給与控除",MAX(0,ROUNDUP(ROUND(K27*(料率設定!$B$7+IF(I27="対象",料率設定!$B$8,0))/2,6)-0.5,0)),IF(料率設定!$B$13="切捨て",ROUNDDOWN(ROUND(K27*(料率設定!$B$7+IF(I27="対象",料率設定!$B$8,0))/2,6),0),ROUND(K27*(料率設定!$B$7+IF(I27="対象",料率設定!$B$8,0))/2,0))),0),"")</f>
        <v/>
      </c>
      <c r="O27" s="11" t="str">
        <f>IF(H27="OK",IF(AND(E27="対象",EOMONTH(料率設定!$B$3,0)&gt;=料率設定!$B$11),IF(料率設定!$B$13="給与控除",MAX(0,ROUNDUP(ROUND(K27*料率設定!$B$10/2,6)-0.5,0)),IF(料率設定!$B$13="切捨て",ROUNDDOWN(ROUND(K27*料率設定!$B$10/2,6),0),ROUND(K27*料率設定!$B$10/2,0))),0),"")</f>
        <v/>
      </c>
      <c r="P27" s="11" t="str">
        <f>IF(H27="OK",IF(F27="対象",IF(料率設定!$B$13="給与控除",MAX(0,ROUNDUP(ROUND(M27*料率設定!$B$9/2,6)-0.5,0)),IF(料率設定!$B$13="切捨て",ROUNDDOWN(ROUND(M27*料率設定!$B$9/2,6),0),ROUND(M27*料率設定!$B$9/2,0))),0),"")</f>
        <v/>
      </c>
      <c r="Q27" s="15" t="str">
        <f t="shared" si="0"/>
        <v/>
      </c>
      <c r="R27" s="14" t="str">
        <f>IF(H27="OK",IF(F27="対象",M27*料率設定!$B$12,0),"")</f>
        <v/>
      </c>
      <c r="S27" s="14" t="str">
        <f>IF(H27="OK",IF(E27="対象",K27*(料率設定!$B$7+IF(I27="対象",料率設定!$B$8,0)+IF(EOMONTH(料率設定!$B$3,0)&gt;=料率設定!$B$11,料率設定!$B$10,0)),0)+IF(F27="対象",M27*料率設定!$B$9,0)-Q27+R27,"")</f>
        <v/>
      </c>
    </row>
    <row r="28" spans="1:19" ht="26" customHeight="1">
      <c r="A28" s="4"/>
      <c r="B28" s="4"/>
      <c r="C28" s="12"/>
      <c r="D28" s="13"/>
      <c r="E28" s="4" t="s">
        <v>107</v>
      </c>
      <c r="F28" s="4" t="s">
        <v>107</v>
      </c>
      <c r="G28" s="4" t="s">
        <v>108</v>
      </c>
      <c r="H28" s="11" t="str">
        <f>IF(COUNTA(A28:D28)=0,"",IF(料率設定!$B$15&lt;&gt;"設定OK","要確認：料率設定",IF(OR(A28="",B28="",COUNT(C28:D28)&lt;&gt;2),"要確認：入力不足",IF(OR(C28&lt;=0,C28&gt;EOMONTH(料率設定!$B$3,0),D28&lt;0,D28&lt;&gt;INT(D28)),"要確認：日付・金額",IF(COUNTIF($A$6:$A$105,A28)&gt;1,"要確認：ID重複",IF(OR(AND(E28&lt;&gt;"対象",E28&lt;&gt;"対象外"),AND(F28&lt;&gt;"対象",F28&lt;&gt;"対象外"),AND(G28&lt;&gt;"自動",G28&lt;&gt;"対象",G28&lt;&gt;"対象外")),"要確認：区分",IF(EOMONTH(料率設定!$B$3,0)&gt;=DATE(YEAR(C28)+70,MONTH(C28),DAY(C28))-1,"要確認：70歳以上","OK")))))))</f>
        <v/>
      </c>
      <c r="I28" s="11" t="str">
        <f>IF(H28="OK",IF(E28="対象外","対象外",IF(G28&lt;&gt;"自動",G28,IF(AND(EOMONTH(料率設定!$B$3,0)&gt;=DATE(YEAR(C28)+40,MONTH(C28),DAY(C28))-1,EOMONTH(料率設定!$B$3,0)&lt;DATE(YEAR(C28)+65,MONTH(C28),DAY(C28))-1),"対象","対象外"))),"")</f>
        <v/>
      </c>
      <c r="J28" s="11" t="str">
        <f>IF(H28="OK",VLOOKUP(D28,等級マスタ!$A$4:$E$53,2,TRUE),"")</f>
        <v/>
      </c>
      <c r="K28" s="11" t="str">
        <f>IF(H28="OK",VLOOKUP(D28,等級マスタ!$A$4:$E$53,3,TRUE),"")</f>
        <v/>
      </c>
      <c r="L28" s="11" t="str">
        <f>IF(H28="OK",VLOOKUP(D28,等級マスタ!$A$4:$E$53,4,TRUE),"")</f>
        <v/>
      </c>
      <c r="M28" s="11" t="str">
        <f>IF(H28="OK",VLOOKUP(D28,等級マスタ!$A$4:$E$53,5,TRUE),"")</f>
        <v/>
      </c>
      <c r="N28" s="11" t="str">
        <f>IF(H28="OK",IF(E28="対象",IF(料率設定!$B$13="給与控除",MAX(0,ROUNDUP(ROUND(K28*(料率設定!$B$7+IF(I28="対象",料率設定!$B$8,0))/2,6)-0.5,0)),IF(料率設定!$B$13="切捨て",ROUNDDOWN(ROUND(K28*(料率設定!$B$7+IF(I28="対象",料率設定!$B$8,0))/2,6),0),ROUND(K28*(料率設定!$B$7+IF(I28="対象",料率設定!$B$8,0))/2,0))),0),"")</f>
        <v/>
      </c>
      <c r="O28" s="11" t="str">
        <f>IF(H28="OK",IF(AND(E28="対象",EOMONTH(料率設定!$B$3,0)&gt;=料率設定!$B$11),IF(料率設定!$B$13="給与控除",MAX(0,ROUNDUP(ROUND(K28*料率設定!$B$10/2,6)-0.5,0)),IF(料率設定!$B$13="切捨て",ROUNDDOWN(ROUND(K28*料率設定!$B$10/2,6),0),ROUND(K28*料率設定!$B$10/2,0))),0),"")</f>
        <v/>
      </c>
      <c r="P28" s="11" t="str">
        <f>IF(H28="OK",IF(F28="対象",IF(料率設定!$B$13="給与控除",MAX(0,ROUNDUP(ROUND(M28*料率設定!$B$9/2,6)-0.5,0)),IF(料率設定!$B$13="切捨て",ROUNDDOWN(ROUND(M28*料率設定!$B$9/2,6),0),ROUND(M28*料率設定!$B$9/2,0))),0),"")</f>
        <v/>
      </c>
      <c r="Q28" s="15" t="str">
        <f t="shared" si="0"/>
        <v/>
      </c>
      <c r="R28" s="14" t="str">
        <f>IF(H28="OK",IF(F28="対象",M28*料率設定!$B$12,0),"")</f>
        <v/>
      </c>
      <c r="S28" s="14" t="str">
        <f>IF(H28="OK",IF(E28="対象",K28*(料率設定!$B$7+IF(I28="対象",料率設定!$B$8,0)+IF(EOMONTH(料率設定!$B$3,0)&gt;=料率設定!$B$11,料率設定!$B$10,0)),0)+IF(F28="対象",M28*料率設定!$B$9,0)-Q28+R28,"")</f>
        <v/>
      </c>
    </row>
    <row r="29" spans="1:19" ht="26" customHeight="1">
      <c r="A29" s="4"/>
      <c r="B29" s="4"/>
      <c r="C29" s="12"/>
      <c r="D29" s="13"/>
      <c r="E29" s="4" t="s">
        <v>107</v>
      </c>
      <c r="F29" s="4" t="s">
        <v>107</v>
      </c>
      <c r="G29" s="4" t="s">
        <v>108</v>
      </c>
      <c r="H29" s="11" t="str">
        <f>IF(COUNTA(A29:D29)=0,"",IF(料率設定!$B$15&lt;&gt;"設定OK","要確認：料率設定",IF(OR(A29="",B29="",COUNT(C29:D29)&lt;&gt;2),"要確認：入力不足",IF(OR(C29&lt;=0,C29&gt;EOMONTH(料率設定!$B$3,0),D29&lt;0,D29&lt;&gt;INT(D29)),"要確認：日付・金額",IF(COUNTIF($A$6:$A$105,A29)&gt;1,"要確認：ID重複",IF(OR(AND(E29&lt;&gt;"対象",E29&lt;&gt;"対象外"),AND(F29&lt;&gt;"対象",F29&lt;&gt;"対象外"),AND(G29&lt;&gt;"自動",G29&lt;&gt;"対象",G29&lt;&gt;"対象外")),"要確認：区分",IF(EOMONTH(料率設定!$B$3,0)&gt;=DATE(YEAR(C29)+70,MONTH(C29),DAY(C29))-1,"要確認：70歳以上","OK")))))))</f>
        <v/>
      </c>
      <c r="I29" s="11" t="str">
        <f>IF(H29="OK",IF(E29="対象外","対象外",IF(G29&lt;&gt;"自動",G29,IF(AND(EOMONTH(料率設定!$B$3,0)&gt;=DATE(YEAR(C29)+40,MONTH(C29),DAY(C29))-1,EOMONTH(料率設定!$B$3,0)&lt;DATE(YEAR(C29)+65,MONTH(C29),DAY(C29))-1),"対象","対象外"))),"")</f>
        <v/>
      </c>
      <c r="J29" s="11" t="str">
        <f>IF(H29="OK",VLOOKUP(D29,等級マスタ!$A$4:$E$53,2,TRUE),"")</f>
        <v/>
      </c>
      <c r="K29" s="11" t="str">
        <f>IF(H29="OK",VLOOKUP(D29,等級マスタ!$A$4:$E$53,3,TRUE),"")</f>
        <v/>
      </c>
      <c r="L29" s="11" t="str">
        <f>IF(H29="OK",VLOOKUP(D29,等級マスタ!$A$4:$E$53,4,TRUE),"")</f>
        <v/>
      </c>
      <c r="M29" s="11" t="str">
        <f>IF(H29="OK",VLOOKUP(D29,等級マスタ!$A$4:$E$53,5,TRUE),"")</f>
        <v/>
      </c>
      <c r="N29" s="11" t="str">
        <f>IF(H29="OK",IF(E29="対象",IF(料率設定!$B$13="給与控除",MAX(0,ROUNDUP(ROUND(K29*(料率設定!$B$7+IF(I29="対象",料率設定!$B$8,0))/2,6)-0.5,0)),IF(料率設定!$B$13="切捨て",ROUNDDOWN(ROUND(K29*(料率設定!$B$7+IF(I29="対象",料率設定!$B$8,0))/2,6),0),ROUND(K29*(料率設定!$B$7+IF(I29="対象",料率設定!$B$8,0))/2,0))),0),"")</f>
        <v/>
      </c>
      <c r="O29" s="11" t="str">
        <f>IF(H29="OK",IF(AND(E29="対象",EOMONTH(料率設定!$B$3,0)&gt;=料率設定!$B$11),IF(料率設定!$B$13="給与控除",MAX(0,ROUNDUP(ROUND(K29*料率設定!$B$10/2,6)-0.5,0)),IF(料率設定!$B$13="切捨て",ROUNDDOWN(ROUND(K29*料率設定!$B$10/2,6),0),ROUND(K29*料率設定!$B$10/2,0))),0),"")</f>
        <v/>
      </c>
      <c r="P29" s="11" t="str">
        <f>IF(H29="OK",IF(F29="対象",IF(料率設定!$B$13="給与控除",MAX(0,ROUNDUP(ROUND(M29*料率設定!$B$9/2,6)-0.5,0)),IF(料率設定!$B$13="切捨て",ROUNDDOWN(ROUND(M29*料率設定!$B$9/2,6),0),ROUND(M29*料率設定!$B$9/2,0))),0),"")</f>
        <v/>
      </c>
      <c r="Q29" s="15" t="str">
        <f t="shared" si="0"/>
        <v/>
      </c>
      <c r="R29" s="14" t="str">
        <f>IF(H29="OK",IF(F29="対象",M29*料率設定!$B$12,0),"")</f>
        <v/>
      </c>
      <c r="S29" s="14" t="str">
        <f>IF(H29="OK",IF(E29="対象",K29*(料率設定!$B$7+IF(I29="対象",料率設定!$B$8,0)+IF(EOMONTH(料率設定!$B$3,0)&gt;=料率設定!$B$11,料率設定!$B$10,0)),0)+IF(F29="対象",M29*料率設定!$B$9,0)-Q29+R29,"")</f>
        <v/>
      </c>
    </row>
    <row r="30" spans="1:19" ht="26" customHeight="1">
      <c r="A30" s="4"/>
      <c r="B30" s="4"/>
      <c r="C30" s="12"/>
      <c r="D30" s="13"/>
      <c r="E30" s="4" t="s">
        <v>107</v>
      </c>
      <c r="F30" s="4" t="s">
        <v>107</v>
      </c>
      <c r="G30" s="4" t="s">
        <v>108</v>
      </c>
      <c r="H30" s="11" t="str">
        <f>IF(COUNTA(A30:D30)=0,"",IF(料率設定!$B$15&lt;&gt;"設定OK","要確認：料率設定",IF(OR(A30="",B30="",COUNT(C30:D30)&lt;&gt;2),"要確認：入力不足",IF(OR(C30&lt;=0,C30&gt;EOMONTH(料率設定!$B$3,0),D30&lt;0,D30&lt;&gt;INT(D30)),"要確認：日付・金額",IF(COUNTIF($A$6:$A$105,A30)&gt;1,"要確認：ID重複",IF(OR(AND(E30&lt;&gt;"対象",E30&lt;&gt;"対象外"),AND(F30&lt;&gt;"対象",F30&lt;&gt;"対象外"),AND(G30&lt;&gt;"自動",G30&lt;&gt;"対象",G30&lt;&gt;"対象外")),"要確認：区分",IF(EOMONTH(料率設定!$B$3,0)&gt;=DATE(YEAR(C30)+70,MONTH(C30),DAY(C30))-1,"要確認：70歳以上","OK")))))))</f>
        <v/>
      </c>
      <c r="I30" s="11" t="str">
        <f>IF(H30="OK",IF(E30="対象外","対象外",IF(G30&lt;&gt;"自動",G30,IF(AND(EOMONTH(料率設定!$B$3,0)&gt;=DATE(YEAR(C30)+40,MONTH(C30),DAY(C30))-1,EOMONTH(料率設定!$B$3,0)&lt;DATE(YEAR(C30)+65,MONTH(C30),DAY(C30))-1),"対象","対象外"))),"")</f>
        <v/>
      </c>
      <c r="J30" s="11" t="str">
        <f>IF(H30="OK",VLOOKUP(D30,等級マスタ!$A$4:$E$53,2,TRUE),"")</f>
        <v/>
      </c>
      <c r="K30" s="11" t="str">
        <f>IF(H30="OK",VLOOKUP(D30,等級マスタ!$A$4:$E$53,3,TRUE),"")</f>
        <v/>
      </c>
      <c r="L30" s="11" t="str">
        <f>IF(H30="OK",VLOOKUP(D30,等級マスタ!$A$4:$E$53,4,TRUE),"")</f>
        <v/>
      </c>
      <c r="M30" s="11" t="str">
        <f>IF(H30="OK",VLOOKUP(D30,等級マスタ!$A$4:$E$53,5,TRUE),"")</f>
        <v/>
      </c>
      <c r="N30" s="11" t="str">
        <f>IF(H30="OK",IF(E30="対象",IF(料率設定!$B$13="給与控除",MAX(0,ROUNDUP(ROUND(K30*(料率設定!$B$7+IF(I30="対象",料率設定!$B$8,0))/2,6)-0.5,0)),IF(料率設定!$B$13="切捨て",ROUNDDOWN(ROUND(K30*(料率設定!$B$7+IF(I30="対象",料率設定!$B$8,0))/2,6),0),ROUND(K30*(料率設定!$B$7+IF(I30="対象",料率設定!$B$8,0))/2,0))),0),"")</f>
        <v/>
      </c>
      <c r="O30" s="11" t="str">
        <f>IF(H30="OK",IF(AND(E30="対象",EOMONTH(料率設定!$B$3,0)&gt;=料率設定!$B$11),IF(料率設定!$B$13="給与控除",MAX(0,ROUNDUP(ROUND(K30*料率設定!$B$10/2,6)-0.5,0)),IF(料率設定!$B$13="切捨て",ROUNDDOWN(ROUND(K30*料率設定!$B$10/2,6),0),ROUND(K30*料率設定!$B$10/2,0))),0),"")</f>
        <v/>
      </c>
      <c r="P30" s="11" t="str">
        <f>IF(H30="OK",IF(F30="対象",IF(料率設定!$B$13="給与控除",MAX(0,ROUNDUP(ROUND(M30*料率設定!$B$9/2,6)-0.5,0)),IF(料率設定!$B$13="切捨て",ROUNDDOWN(ROUND(M30*料率設定!$B$9/2,6),0),ROUND(M30*料率設定!$B$9/2,0))),0),"")</f>
        <v/>
      </c>
      <c r="Q30" s="15" t="str">
        <f t="shared" si="0"/>
        <v/>
      </c>
      <c r="R30" s="14" t="str">
        <f>IF(H30="OK",IF(F30="対象",M30*料率設定!$B$12,0),"")</f>
        <v/>
      </c>
      <c r="S30" s="14" t="str">
        <f>IF(H30="OK",IF(E30="対象",K30*(料率設定!$B$7+IF(I30="対象",料率設定!$B$8,0)+IF(EOMONTH(料率設定!$B$3,0)&gt;=料率設定!$B$11,料率設定!$B$10,0)),0)+IF(F30="対象",M30*料率設定!$B$9,0)-Q30+R30,"")</f>
        <v/>
      </c>
    </row>
    <row r="31" spans="1:19" ht="26" customHeight="1">
      <c r="A31" s="4"/>
      <c r="B31" s="4"/>
      <c r="C31" s="12"/>
      <c r="D31" s="13"/>
      <c r="E31" s="4" t="s">
        <v>107</v>
      </c>
      <c r="F31" s="4" t="s">
        <v>107</v>
      </c>
      <c r="G31" s="4" t="s">
        <v>108</v>
      </c>
      <c r="H31" s="11" t="str">
        <f>IF(COUNTA(A31:D31)=0,"",IF(料率設定!$B$15&lt;&gt;"設定OK","要確認：料率設定",IF(OR(A31="",B31="",COUNT(C31:D31)&lt;&gt;2),"要確認：入力不足",IF(OR(C31&lt;=0,C31&gt;EOMONTH(料率設定!$B$3,0),D31&lt;0,D31&lt;&gt;INT(D31)),"要確認：日付・金額",IF(COUNTIF($A$6:$A$105,A31)&gt;1,"要確認：ID重複",IF(OR(AND(E31&lt;&gt;"対象",E31&lt;&gt;"対象外"),AND(F31&lt;&gt;"対象",F31&lt;&gt;"対象外"),AND(G31&lt;&gt;"自動",G31&lt;&gt;"対象",G31&lt;&gt;"対象外")),"要確認：区分",IF(EOMONTH(料率設定!$B$3,0)&gt;=DATE(YEAR(C31)+70,MONTH(C31),DAY(C31))-1,"要確認：70歳以上","OK")))))))</f>
        <v/>
      </c>
      <c r="I31" s="11" t="str">
        <f>IF(H31="OK",IF(E31="対象外","対象外",IF(G31&lt;&gt;"自動",G31,IF(AND(EOMONTH(料率設定!$B$3,0)&gt;=DATE(YEAR(C31)+40,MONTH(C31),DAY(C31))-1,EOMONTH(料率設定!$B$3,0)&lt;DATE(YEAR(C31)+65,MONTH(C31),DAY(C31))-1),"対象","対象外"))),"")</f>
        <v/>
      </c>
      <c r="J31" s="11" t="str">
        <f>IF(H31="OK",VLOOKUP(D31,等級マスタ!$A$4:$E$53,2,TRUE),"")</f>
        <v/>
      </c>
      <c r="K31" s="11" t="str">
        <f>IF(H31="OK",VLOOKUP(D31,等級マスタ!$A$4:$E$53,3,TRUE),"")</f>
        <v/>
      </c>
      <c r="L31" s="11" t="str">
        <f>IF(H31="OK",VLOOKUP(D31,等級マスタ!$A$4:$E$53,4,TRUE),"")</f>
        <v/>
      </c>
      <c r="M31" s="11" t="str">
        <f>IF(H31="OK",VLOOKUP(D31,等級マスタ!$A$4:$E$53,5,TRUE),"")</f>
        <v/>
      </c>
      <c r="N31" s="11" t="str">
        <f>IF(H31="OK",IF(E31="対象",IF(料率設定!$B$13="給与控除",MAX(0,ROUNDUP(ROUND(K31*(料率設定!$B$7+IF(I31="対象",料率設定!$B$8,0))/2,6)-0.5,0)),IF(料率設定!$B$13="切捨て",ROUNDDOWN(ROUND(K31*(料率設定!$B$7+IF(I31="対象",料率設定!$B$8,0))/2,6),0),ROUND(K31*(料率設定!$B$7+IF(I31="対象",料率設定!$B$8,0))/2,0))),0),"")</f>
        <v/>
      </c>
      <c r="O31" s="11" t="str">
        <f>IF(H31="OK",IF(AND(E31="対象",EOMONTH(料率設定!$B$3,0)&gt;=料率設定!$B$11),IF(料率設定!$B$13="給与控除",MAX(0,ROUNDUP(ROUND(K31*料率設定!$B$10/2,6)-0.5,0)),IF(料率設定!$B$13="切捨て",ROUNDDOWN(ROUND(K31*料率設定!$B$10/2,6),0),ROUND(K31*料率設定!$B$10/2,0))),0),"")</f>
        <v/>
      </c>
      <c r="P31" s="11" t="str">
        <f>IF(H31="OK",IF(F31="対象",IF(料率設定!$B$13="給与控除",MAX(0,ROUNDUP(ROUND(M31*料率設定!$B$9/2,6)-0.5,0)),IF(料率設定!$B$13="切捨て",ROUNDDOWN(ROUND(M31*料率設定!$B$9/2,6),0),ROUND(M31*料率設定!$B$9/2,0))),0),"")</f>
        <v/>
      </c>
      <c r="Q31" s="15" t="str">
        <f t="shared" si="0"/>
        <v/>
      </c>
      <c r="R31" s="14" t="str">
        <f>IF(H31="OK",IF(F31="対象",M31*料率設定!$B$12,0),"")</f>
        <v/>
      </c>
      <c r="S31" s="14" t="str">
        <f>IF(H31="OK",IF(E31="対象",K31*(料率設定!$B$7+IF(I31="対象",料率設定!$B$8,0)+IF(EOMONTH(料率設定!$B$3,0)&gt;=料率設定!$B$11,料率設定!$B$10,0)),0)+IF(F31="対象",M31*料率設定!$B$9,0)-Q31+R31,"")</f>
        <v/>
      </c>
    </row>
    <row r="32" spans="1:19" ht="26" customHeight="1">
      <c r="A32" s="4"/>
      <c r="B32" s="4"/>
      <c r="C32" s="12"/>
      <c r="D32" s="13"/>
      <c r="E32" s="4" t="s">
        <v>107</v>
      </c>
      <c r="F32" s="4" t="s">
        <v>107</v>
      </c>
      <c r="G32" s="4" t="s">
        <v>108</v>
      </c>
      <c r="H32" s="11" t="str">
        <f>IF(COUNTA(A32:D32)=0,"",IF(料率設定!$B$15&lt;&gt;"設定OK","要確認：料率設定",IF(OR(A32="",B32="",COUNT(C32:D32)&lt;&gt;2),"要確認：入力不足",IF(OR(C32&lt;=0,C32&gt;EOMONTH(料率設定!$B$3,0),D32&lt;0,D32&lt;&gt;INT(D32)),"要確認：日付・金額",IF(COUNTIF($A$6:$A$105,A32)&gt;1,"要確認：ID重複",IF(OR(AND(E32&lt;&gt;"対象",E32&lt;&gt;"対象外"),AND(F32&lt;&gt;"対象",F32&lt;&gt;"対象外"),AND(G32&lt;&gt;"自動",G32&lt;&gt;"対象",G32&lt;&gt;"対象外")),"要確認：区分",IF(EOMONTH(料率設定!$B$3,0)&gt;=DATE(YEAR(C32)+70,MONTH(C32),DAY(C32))-1,"要確認：70歳以上","OK")))))))</f>
        <v/>
      </c>
      <c r="I32" s="11" t="str">
        <f>IF(H32="OK",IF(E32="対象外","対象外",IF(G32&lt;&gt;"自動",G32,IF(AND(EOMONTH(料率設定!$B$3,0)&gt;=DATE(YEAR(C32)+40,MONTH(C32),DAY(C32))-1,EOMONTH(料率設定!$B$3,0)&lt;DATE(YEAR(C32)+65,MONTH(C32),DAY(C32))-1),"対象","対象外"))),"")</f>
        <v/>
      </c>
      <c r="J32" s="11" t="str">
        <f>IF(H32="OK",VLOOKUP(D32,等級マスタ!$A$4:$E$53,2,TRUE),"")</f>
        <v/>
      </c>
      <c r="K32" s="11" t="str">
        <f>IF(H32="OK",VLOOKUP(D32,等級マスタ!$A$4:$E$53,3,TRUE),"")</f>
        <v/>
      </c>
      <c r="L32" s="11" t="str">
        <f>IF(H32="OK",VLOOKUP(D32,等級マスタ!$A$4:$E$53,4,TRUE),"")</f>
        <v/>
      </c>
      <c r="M32" s="11" t="str">
        <f>IF(H32="OK",VLOOKUP(D32,等級マスタ!$A$4:$E$53,5,TRUE),"")</f>
        <v/>
      </c>
      <c r="N32" s="11" t="str">
        <f>IF(H32="OK",IF(E32="対象",IF(料率設定!$B$13="給与控除",MAX(0,ROUNDUP(ROUND(K32*(料率設定!$B$7+IF(I32="対象",料率設定!$B$8,0))/2,6)-0.5,0)),IF(料率設定!$B$13="切捨て",ROUNDDOWN(ROUND(K32*(料率設定!$B$7+IF(I32="対象",料率設定!$B$8,0))/2,6),0),ROUND(K32*(料率設定!$B$7+IF(I32="対象",料率設定!$B$8,0))/2,0))),0),"")</f>
        <v/>
      </c>
      <c r="O32" s="11" t="str">
        <f>IF(H32="OK",IF(AND(E32="対象",EOMONTH(料率設定!$B$3,0)&gt;=料率設定!$B$11),IF(料率設定!$B$13="給与控除",MAX(0,ROUNDUP(ROUND(K32*料率設定!$B$10/2,6)-0.5,0)),IF(料率設定!$B$13="切捨て",ROUNDDOWN(ROUND(K32*料率設定!$B$10/2,6),0),ROUND(K32*料率設定!$B$10/2,0))),0),"")</f>
        <v/>
      </c>
      <c r="P32" s="11" t="str">
        <f>IF(H32="OK",IF(F32="対象",IF(料率設定!$B$13="給与控除",MAX(0,ROUNDUP(ROUND(M32*料率設定!$B$9/2,6)-0.5,0)),IF(料率設定!$B$13="切捨て",ROUNDDOWN(ROUND(M32*料率設定!$B$9/2,6),0),ROUND(M32*料率設定!$B$9/2,0))),0),"")</f>
        <v/>
      </c>
      <c r="Q32" s="15" t="str">
        <f t="shared" si="0"/>
        <v/>
      </c>
      <c r="R32" s="14" t="str">
        <f>IF(H32="OK",IF(F32="対象",M32*料率設定!$B$12,0),"")</f>
        <v/>
      </c>
      <c r="S32" s="14" t="str">
        <f>IF(H32="OK",IF(E32="対象",K32*(料率設定!$B$7+IF(I32="対象",料率設定!$B$8,0)+IF(EOMONTH(料率設定!$B$3,0)&gt;=料率設定!$B$11,料率設定!$B$10,0)),0)+IF(F32="対象",M32*料率設定!$B$9,0)-Q32+R32,"")</f>
        <v/>
      </c>
    </row>
    <row r="33" spans="1:19" ht="26" customHeight="1">
      <c r="A33" s="4"/>
      <c r="B33" s="4"/>
      <c r="C33" s="12"/>
      <c r="D33" s="13"/>
      <c r="E33" s="4" t="s">
        <v>107</v>
      </c>
      <c r="F33" s="4" t="s">
        <v>107</v>
      </c>
      <c r="G33" s="4" t="s">
        <v>108</v>
      </c>
      <c r="H33" s="11" t="str">
        <f>IF(COUNTA(A33:D33)=0,"",IF(料率設定!$B$15&lt;&gt;"設定OK","要確認：料率設定",IF(OR(A33="",B33="",COUNT(C33:D33)&lt;&gt;2),"要確認：入力不足",IF(OR(C33&lt;=0,C33&gt;EOMONTH(料率設定!$B$3,0),D33&lt;0,D33&lt;&gt;INT(D33)),"要確認：日付・金額",IF(COUNTIF($A$6:$A$105,A33)&gt;1,"要確認：ID重複",IF(OR(AND(E33&lt;&gt;"対象",E33&lt;&gt;"対象外"),AND(F33&lt;&gt;"対象",F33&lt;&gt;"対象外"),AND(G33&lt;&gt;"自動",G33&lt;&gt;"対象",G33&lt;&gt;"対象外")),"要確認：区分",IF(EOMONTH(料率設定!$B$3,0)&gt;=DATE(YEAR(C33)+70,MONTH(C33),DAY(C33))-1,"要確認：70歳以上","OK")))))))</f>
        <v/>
      </c>
      <c r="I33" s="11" t="str">
        <f>IF(H33="OK",IF(E33="対象外","対象外",IF(G33&lt;&gt;"自動",G33,IF(AND(EOMONTH(料率設定!$B$3,0)&gt;=DATE(YEAR(C33)+40,MONTH(C33),DAY(C33))-1,EOMONTH(料率設定!$B$3,0)&lt;DATE(YEAR(C33)+65,MONTH(C33),DAY(C33))-1),"対象","対象外"))),"")</f>
        <v/>
      </c>
      <c r="J33" s="11" t="str">
        <f>IF(H33="OK",VLOOKUP(D33,等級マスタ!$A$4:$E$53,2,TRUE),"")</f>
        <v/>
      </c>
      <c r="K33" s="11" t="str">
        <f>IF(H33="OK",VLOOKUP(D33,等級マスタ!$A$4:$E$53,3,TRUE),"")</f>
        <v/>
      </c>
      <c r="L33" s="11" t="str">
        <f>IF(H33="OK",VLOOKUP(D33,等級マスタ!$A$4:$E$53,4,TRUE),"")</f>
        <v/>
      </c>
      <c r="M33" s="11" t="str">
        <f>IF(H33="OK",VLOOKUP(D33,等級マスタ!$A$4:$E$53,5,TRUE),"")</f>
        <v/>
      </c>
      <c r="N33" s="11" t="str">
        <f>IF(H33="OK",IF(E33="対象",IF(料率設定!$B$13="給与控除",MAX(0,ROUNDUP(ROUND(K33*(料率設定!$B$7+IF(I33="対象",料率設定!$B$8,0))/2,6)-0.5,0)),IF(料率設定!$B$13="切捨て",ROUNDDOWN(ROUND(K33*(料率設定!$B$7+IF(I33="対象",料率設定!$B$8,0))/2,6),0),ROUND(K33*(料率設定!$B$7+IF(I33="対象",料率設定!$B$8,0))/2,0))),0),"")</f>
        <v/>
      </c>
      <c r="O33" s="11" t="str">
        <f>IF(H33="OK",IF(AND(E33="対象",EOMONTH(料率設定!$B$3,0)&gt;=料率設定!$B$11),IF(料率設定!$B$13="給与控除",MAX(0,ROUNDUP(ROUND(K33*料率設定!$B$10/2,6)-0.5,0)),IF(料率設定!$B$13="切捨て",ROUNDDOWN(ROUND(K33*料率設定!$B$10/2,6),0),ROUND(K33*料率設定!$B$10/2,0))),0),"")</f>
        <v/>
      </c>
      <c r="P33" s="11" t="str">
        <f>IF(H33="OK",IF(F33="対象",IF(料率設定!$B$13="給与控除",MAX(0,ROUNDUP(ROUND(M33*料率設定!$B$9/2,6)-0.5,0)),IF(料率設定!$B$13="切捨て",ROUNDDOWN(ROUND(M33*料率設定!$B$9/2,6),0),ROUND(M33*料率設定!$B$9/2,0))),0),"")</f>
        <v/>
      </c>
      <c r="Q33" s="15" t="str">
        <f t="shared" si="0"/>
        <v/>
      </c>
      <c r="R33" s="14" t="str">
        <f>IF(H33="OK",IF(F33="対象",M33*料率設定!$B$12,0),"")</f>
        <v/>
      </c>
      <c r="S33" s="14" t="str">
        <f>IF(H33="OK",IF(E33="対象",K33*(料率設定!$B$7+IF(I33="対象",料率設定!$B$8,0)+IF(EOMONTH(料率設定!$B$3,0)&gt;=料率設定!$B$11,料率設定!$B$10,0)),0)+IF(F33="対象",M33*料率設定!$B$9,0)-Q33+R33,"")</f>
        <v/>
      </c>
    </row>
    <row r="34" spans="1:19" ht="26" customHeight="1">
      <c r="A34" s="4"/>
      <c r="B34" s="4"/>
      <c r="C34" s="12"/>
      <c r="D34" s="13"/>
      <c r="E34" s="4" t="s">
        <v>107</v>
      </c>
      <c r="F34" s="4" t="s">
        <v>107</v>
      </c>
      <c r="G34" s="4" t="s">
        <v>108</v>
      </c>
      <c r="H34" s="11" t="str">
        <f>IF(COUNTA(A34:D34)=0,"",IF(料率設定!$B$15&lt;&gt;"設定OK","要確認：料率設定",IF(OR(A34="",B34="",COUNT(C34:D34)&lt;&gt;2),"要確認：入力不足",IF(OR(C34&lt;=0,C34&gt;EOMONTH(料率設定!$B$3,0),D34&lt;0,D34&lt;&gt;INT(D34)),"要確認：日付・金額",IF(COUNTIF($A$6:$A$105,A34)&gt;1,"要確認：ID重複",IF(OR(AND(E34&lt;&gt;"対象",E34&lt;&gt;"対象外"),AND(F34&lt;&gt;"対象",F34&lt;&gt;"対象外"),AND(G34&lt;&gt;"自動",G34&lt;&gt;"対象",G34&lt;&gt;"対象外")),"要確認：区分",IF(EOMONTH(料率設定!$B$3,0)&gt;=DATE(YEAR(C34)+70,MONTH(C34),DAY(C34))-1,"要確認：70歳以上","OK")))))))</f>
        <v/>
      </c>
      <c r="I34" s="11" t="str">
        <f>IF(H34="OK",IF(E34="対象外","対象外",IF(G34&lt;&gt;"自動",G34,IF(AND(EOMONTH(料率設定!$B$3,0)&gt;=DATE(YEAR(C34)+40,MONTH(C34),DAY(C34))-1,EOMONTH(料率設定!$B$3,0)&lt;DATE(YEAR(C34)+65,MONTH(C34),DAY(C34))-1),"対象","対象外"))),"")</f>
        <v/>
      </c>
      <c r="J34" s="11" t="str">
        <f>IF(H34="OK",VLOOKUP(D34,等級マスタ!$A$4:$E$53,2,TRUE),"")</f>
        <v/>
      </c>
      <c r="K34" s="11" t="str">
        <f>IF(H34="OK",VLOOKUP(D34,等級マスタ!$A$4:$E$53,3,TRUE),"")</f>
        <v/>
      </c>
      <c r="L34" s="11" t="str">
        <f>IF(H34="OK",VLOOKUP(D34,等級マスタ!$A$4:$E$53,4,TRUE),"")</f>
        <v/>
      </c>
      <c r="M34" s="11" t="str">
        <f>IF(H34="OK",VLOOKUP(D34,等級マスタ!$A$4:$E$53,5,TRUE),"")</f>
        <v/>
      </c>
      <c r="N34" s="11" t="str">
        <f>IF(H34="OK",IF(E34="対象",IF(料率設定!$B$13="給与控除",MAX(0,ROUNDUP(ROUND(K34*(料率設定!$B$7+IF(I34="対象",料率設定!$B$8,0))/2,6)-0.5,0)),IF(料率設定!$B$13="切捨て",ROUNDDOWN(ROUND(K34*(料率設定!$B$7+IF(I34="対象",料率設定!$B$8,0))/2,6),0),ROUND(K34*(料率設定!$B$7+IF(I34="対象",料率設定!$B$8,0))/2,0))),0),"")</f>
        <v/>
      </c>
      <c r="O34" s="11" t="str">
        <f>IF(H34="OK",IF(AND(E34="対象",EOMONTH(料率設定!$B$3,0)&gt;=料率設定!$B$11),IF(料率設定!$B$13="給与控除",MAX(0,ROUNDUP(ROUND(K34*料率設定!$B$10/2,6)-0.5,0)),IF(料率設定!$B$13="切捨て",ROUNDDOWN(ROUND(K34*料率設定!$B$10/2,6),0),ROUND(K34*料率設定!$B$10/2,0))),0),"")</f>
        <v/>
      </c>
      <c r="P34" s="11" t="str">
        <f>IF(H34="OK",IF(F34="対象",IF(料率設定!$B$13="給与控除",MAX(0,ROUNDUP(ROUND(M34*料率設定!$B$9/2,6)-0.5,0)),IF(料率設定!$B$13="切捨て",ROUNDDOWN(ROUND(M34*料率設定!$B$9/2,6),0),ROUND(M34*料率設定!$B$9/2,0))),0),"")</f>
        <v/>
      </c>
      <c r="Q34" s="15" t="str">
        <f t="shared" si="0"/>
        <v/>
      </c>
      <c r="R34" s="14" t="str">
        <f>IF(H34="OK",IF(F34="対象",M34*料率設定!$B$12,0),"")</f>
        <v/>
      </c>
      <c r="S34" s="14" t="str">
        <f>IF(H34="OK",IF(E34="対象",K34*(料率設定!$B$7+IF(I34="対象",料率設定!$B$8,0)+IF(EOMONTH(料率設定!$B$3,0)&gt;=料率設定!$B$11,料率設定!$B$10,0)),0)+IF(F34="対象",M34*料率設定!$B$9,0)-Q34+R34,"")</f>
        <v/>
      </c>
    </row>
    <row r="35" spans="1:19" ht="26" customHeight="1">
      <c r="A35" s="4"/>
      <c r="B35" s="4"/>
      <c r="C35" s="12"/>
      <c r="D35" s="13"/>
      <c r="E35" s="4" t="s">
        <v>107</v>
      </c>
      <c r="F35" s="4" t="s">
        <v>107</v>
      </c>
      <c r="G35" s="4" t="s">
        <v>108</v>
      </c>
      <c r="H35" s="11" t="str">
        <f>IF(COUNTA(A35:D35)=0,"",IF(料率設定!$B$15&lt;&gt;"設定OK","要確認：料率設定",IF(OR(A35="",B35="",COUNT(C35:D35)&lt;&gt;2),"要確認：入力不足",IF(OR(C35&lt;=0,C35&gt;EOMONTH(料率設定!$B$3,0),D35&lt;0,D35&lt;&gt;INT(D35)),"要確認：日付・金額",IF(COUNTIF($A$6:$A$105,A35)&gt;1,"要確認：ID重複",IF(OR(AND(E35&lt;&gt;"対象",E35&lt;&gt;"対象外"),AND(F35&lt;&gt;"対象",F35&lt;&gt;"対象外"),AND(G35&lt;&gt;"自動",G35&lt;&gt;"対象",G35&lt;&gt;"対象外")),"要確認：区分",IF(EOMONTH(料率設定!$B$3,0)&gt;=DATE(YEAR(C35)+70,MONTH(C35),DAY(C35))-1,"要確認：70歳以上","OK")))))))</f>
        <v/>
      </c>
      <c r="I35" s="11" t="str">
        <f>IF(H35="OK",IF(E35="対象外","対象外",IF(G35&lt;&gt;"自動",G35,IF(AND(EOMONTH(料率設定!$B$3,0)&gt;=DATE(YEAR(C35)+40,MONTH(C35),DAY(C35))-1,EOMONTH(料率設定!$B$3,0)&lt;DATE(YEAR(C35)+65,MONTH(C35),DAY(C35))-1),"対象","対象外"))),"")</f>
        <v/>
      </c>
      <c r="J35" s="11" t="str">
        <f>IF(H35="OK",VLOOKUP(D35,等級マスタ!$A$4:$E$53,2,TRUE),"")</f>
        <v/>
      </c>
      <c r="K35" s="11" t="str">
        <f>IF(H35="OK",VLOOKUP(D35,等級マスタ!$A$4:$E$53,3,TRUE),"")</f>
        <v/>
      </c>
      <c r="L35" s="11" t="str">
        <f>IF(H35="OK",VLOOKUP(D35,等級マスタ!$A$4:$E$53,4,TRUE),"")</f>
        <v/>
      </c>
      <c r="M35" s="11" t="str">
        <f>IF(H35="OK",VLOOKUP(D35,等級マスタ!$A$4:$E$53,5,TRUE),"")</f>
        <v/>
      </c>
      <c r="N35" s="11" t="str">
        <f>IF(H35="OK",IF(E35="対象",IF(料率設定!$B$13="給与控除",MAX(0,ROUNDUP(ROUND(K35*(料率設定!$B$7+IF(I35="対象",料率設定!$B$8,0))/2,6)-0.5,0)),IF(料率設定!$B$13="切捨て",ROUNDDOWN(ROUND(K35*(料率設定!$B$7+IF(I35="対象",料率設定!$B$8,0))/2,6),0),ROUND(K35*(料率設定!$B$7+IF(I35="対象",料率設定!$B$8,0))/2,0))),0),"")</f>
        <v/>
      </c>
      <c r="O35" s="11" t="str">
        <f>IF(H35="OK",IF(AND(E35="対象",EOMONTH(料率設定!$B$3,0)&gt;=料率設定!$B$11),IF(料率設定!$B$13="給与控除",MAX(0,ROUNDUP(ROUND(K35*料率設定!$B$10/2,6)-0.5,0)),IF(料率設定!$B$13="切捨て",ROUNDDOWN(ROUND(K35*料率設定!$B$10/2,6),0),ROUND(K35*料率設定!$B$10/2,0))),0),"")</f>
        <v/>
      </c>
      <c r="P35" s="11" t="str">
        <f>IF(H35="OK",IF(F35="対象",IF(料率設定!$B$13="給与控除",MAX(0,ROUNDUP(ROUND(M35*料率設定!$B$9/2,6)-0.5,0)),IF(料率設定!$B$13="切捨て",ROUNDDOWN(ROUND(M35*料率設定!$B$9/2,6),0),ROUND(M35*料率設定!$B$9/2,0))),0),"")</f>
        <v/>
      </c>
      <c r="Q35" s="15" t="str">
        <f t="shared" si="0"/>
        <v/>
      </c>
      <c r="R35" s="14" t="str">
        <f>IF(H35="OK",IF(F35="対象",M35*料率設定!$B$12,0),"")</f>
        <v/>
      </c>
      <c r="S35" s="14" t="str">
        <f>IF(H35="OK",IF(E35="対象",K35*(料率設定!$B$7+IF(I35="対象",料率設定!$B$8,0)+IF(EOMONTH(料率設定!$B$3,0)&gt;=料率設定!$B$11,料率設定!$B$10,0)),0)+IF(F35="対象",M35*料率設定!$B$9,0)-Q35+R35,"")</f>
        <v/>
      </c>
    </row>
    <row r="36" spans="1:19" ht="26" customHeight="1">
      <c r="A36" s="4"/>
      <c r="B36" s="4"/>
      <c r="C36" s="12"/>
      <c r="D36" s="13"/>
      <c r="E36" s="4" t="s">
        <v>107</v>
      </c>
      <c r="F36" s="4" t="s">
        <v>107</v>
      </c>
      <c r="G36" s="4" t="s">
        <v>108</v>
      </c>
      <c r="H36" s="11" t="str">
        <f>IF(COUNTA(A36:D36)=0,"",IF(料率設定!$B$15&lt;&gt;"設定OK","要確認：料率設定",IF(OR(A36="",B36="",COUNT(C36:D36)&lt;&gt;2),"要確認：入力不足",IF(OR(C36&lt;=0,C36&gt;EOMONTH(料率設定!$B$3,0),D36&lt;0,D36&lt;&gt;INT(D36)),"要確認：日付・金額",IF(COUNTIF($A$6:$A$105,A36)&gt;1,"要確認：ID重複",IF(OR(AND(E36&lt;&gt;"対象",E36&lt;&gt;"対象外"),AND(F36&lt;&gt;"対象",F36&lt;&gt;"対象外"),AND(G36&lt;&gt;"自動",G36&lt;&gt;"対象",G36&lt;&gt;"対象外")),"要確認：区分",IF(EOMONTH(料率設定!$B$3,0)&gt;=DATE(YEAR(C36)+70,MONTH(C36),DAY(C36))-1,"要確認：70歳以上","OK")))))))</f>
        <v/>
      </c>
      <c r="I36" s="11" t="str">
        <f>IF(H36="OK",IF(E36="対象外","対象外",IF(G36&lt;&gt;"自動",G36,IF(AND(EOMONTH(料率設定!$B$3,0)&gt;=DATE(YEAR(C36)+40,MONTH(C36),DAY(C36))-1,EOMONTH(料率設定!$B$3,0)&lt;DATE(YEAR(C36)+65,MONTH(C36),DAY(C36))-1),"対象","対象外"))),"")</f>
        <v/>
      </c>
      <c r="J36" s="11" t="str">
        <f>IF(H36="OK",VLOOKUP(D36,等級マスタ!$A$4:$E$53,2,TRUE),"")</f>
        <v/>
      </c>
      <c r="K36" s="11" t="str">
        <f>IF(H36="OK",VLOOKUP(D36,等級マスタ!$A$4:$E$53,3,TRUE),"")</f>
        <v/>
      </c>
      <c r="L36" s="11" t="str">
        <f>IF(H36="OK",VLOOKUP(D36,等級マスタ!$A$4:$E$53,4,TRUE),"")</f>
        <v/>
      </c>
      <c r="M36" s="11" t="str">
        <f>IF(H36="OK",VLOOKUP(D36,等級マスタ!$A$4:$E$53,5,TRUE),"")</f>
        <v/>
      </c>
      <c r="N36" s="11" t="str">
        <f>IF(H36="OK",IF(E36="対象",IF(料率設定!$B$13="給与控除",MAX(0,ROUNDUP(ROUND(K36*(料率設定!$B$7+IF(I36="対象",料率設定!$B$8,0))/2,6)-0.5,0)),IF(料率設定!$B$13="切捨て",ROUNDDOWN(ROUND(K36*(料率設定!$B$7+IF(I36="対象",料率設定!$B$8,0))/2,6),0),ROUND(K36*(料率設定!$B$7+IF(I36="対象",料率設定!$B$8,0))/2,0))),0),"")</f>
        <v/>
      </c>
      <c r="O36" s="11" t="str">
        <f>IF(H36="OK",IF(AND(E36="対象",EOMONTH(料率設定!$B$3,0)&gt;=料率設定!$B$11),IF(料率設定!$B$13="給与控除",MAX(0,ROUNDUP(ROUND(K36*料率設定!$B$10/2,6)-0.5,0)),IF(料率設定!$B$13="切捨て",ROUNDDOWN(ROUND(K36*料率設定!$B$10/2,6),0),ROUND(K36*料率設定!$B$10/2,0))),0),"")</f>
        <v/>
      </c>
      <c r="P36" s="11" t="str">
        <f>IF(H36="OK",IF(F36="対象",IF(料率設定!$B$13="給与控除",MAX(0,ROUNDUP(ROUND(M36*料率設定!$B$9/2,6)-0.5,0)),IF(料率設定!$B$13="切捨て",ROUNDDOWN(ROUND(M36*料率設定!$B$9/2,6),0),ROUND(M36*料率設定!$B$9/2,0))),0),"")</f>
        <v/>
      </c>
      <c r="Q36" s="15" t="str">
        <f t="shared" si="0"/>
        <v/>
      </c>
      <c r="R36" s="14" t="str">
        <f>IF(H36="OK",IF(F36="対象",M36*料率設定!$B$12,0),"")</f>
        <v/>
      </c>
      <c r="S36" s="14" t="str">
        <f>IF(H36="OK",IF(E36="対象",K36*(料率設定!$B$7+IF(I36="対象",料率設定!$B$8,0)+IF(EOMONTH(料率設定!$B$3,0)&gt;=料率設定!$B$11,料率設定!$B$10,0)),0)+IF(F36="対象",M36*料率設定!$B$9,0)-Q36+R36,"")</f>
        <v/>
      </c>
    </row>
    <row r="37" spans="1:19" ht="26" customHeight="1">
      <c r="A37" s="4"/>
      <c r="B37" s="4"/>
      <c r="C37" s="12"/>
      <c r="D37" s="13"/>
      <c r="E37" s="4" t="s">
        <v>107</v>
      </c>
      <c r="F37" s="4" t="s">
        <v>107</v>
      </c>
      <c r="G37" s="4" t="s">
        <v>108</v>
      </c>
      <c r="H37" s="11" t="str">
        <f>IF(COUNTA(A37:D37)=0,"",IF(料率設定!$B$15&lt;&gt;"設定OK","要確認：料率設定",IF(OR(A37="",B37="",COUNT(C37:D37)&lt;&gt;2),"要確認：入力不足",IF(OR(C37&lt;=0,C37&gt;EOMONTH(料率設定!$B$3,0),D37&lt;0,D37&lt;&gt;INT(D37)),"要確認：日付・金額",IF(COUNTIF($A$6:$A$105,A37)&gt;1,"要確認：ID重複",IF(OR(AND(E37&lt;&gt;"対象",E37&lt;&gt;"対象外"),AND(F37&lt;&gt;"対象",F37&lt;&gt;"対象外"),AND(G37&lt;&gt;"自動",G37&lt;&gt;"対象",G37&lt;&gt;"対象外")),"要確認：区分",IF(EOMONTH(料率設定!$B$3,0)&gt;=DATE(YEAR(C37)+70,MONTH(C37),DAY(C37))-1,"要確認：70歳以上","OK")))))))</f>
        <v/>
      </c>
      <c r="I37" s="11" t="str">
        <f>IF(H37="OK",IF(E37="対象外","対象外",IF(G37&lt;&gt;"自動",G37,IF(AND(EOMONTH(料率設定!$B$3,0)&gt;=DATE(YEAR(C37)+40,MONTH(C37),DAY(C37))-1,EOMONTH(料率設定!$B$3,0)&lt;DATE(YEAR(C37)+65,MONTH(C37),DAY(C37))-1),"対象","対象外"))),"")</f>
        <v/>
      </c>
      <c r="J37" s="11" t="str">
        <f>IF(H37="OK",VLOOKUP(D37,等級マスタ!$A$4:$E$53,2,TRUE),"")</f>
        <v/>
      </c>
      <c r="K37" s="11" t="str">
        <f>IF(H37="OK",VLOOKUP(D37,等級マスタ!$A$4:$E$53,3,TRUE),"")</f>
        <v/>
      </c>
      <c r="L37" s="11" t="str">
        <f>IF(H37="OK",VLOOKUP(D37,等級マスタ!$A$4:$E$53,4,TRUE),"")</f>
        <v/>
      </c>
      <c r="M37" s="11" t="str">
        <f>IF(H37="OK",VLOOKUP(D37,等級マスタ!$A$4:$E$53,5,TRUE),"")</f>
        <v/>
      </c>
      <c r="N37" s="11" t="str">
        <f>IF(H37="OK",IF(E37="対象",IF(料率設定!$B$13="給与控除",MAX(0,ROUNDUP(ROUND(K37*(料率設定!$B$7+IF(I37="対象",料率設定!$B$8,0))/2,6)-0.5,0)),IF(料率設定!$B$13="切捨て",ROUNDDOWN(ROUND(K37*(料率設定!$B$7+IF(I37="対象",料率設定!$B$8,0))/2,6),0),ROUND(K37*(料率設定!$B$7+IF(I37="対象",料率設定!$B$8,0))/2,0))),0),"")</f>
        <v/>
      </c>
      <c r="O37" s="11" t="str">
        <f>IF(H37="OK",IF(AND(E37="対象",EOMONTH(料率設定!$B$3,0)&gt;=料率設定!$B$11),IF(料率設定!$B$13="給与控除",MAX(0,ROUNDUP(ROUND(K37*料率設定!$B$10/2,6)-0.5,0)),IF(料率設定!$B$13="切捨て",ROUNDDOWN(ROUND(K37*料率設定!$B$10/2,6),0),ROUND(K37*料率設定!$B$10/2,0))),0),"")</f>
        <v/>
      </c>
      <c r="P37" s="11" t="str">
        <f>IF(H37="OK",IF(F37="対象",IF(料率設定!$B$13="給与控除",MAX(0,ROUNDUP(ROUND(M37*料率設定!$B$9/2,6)-0.5,0)),IF(料率設定!$B$13="切捨て",ROUNDDOWN(ROUND(M37*料率設定!$B$9/2,6),0),ROUND(M37*料率設定!$B$9/2,0))),0),"")</f>
        <v/>
      </c>
      <c r="Q37" s="15" t="str">
        <f t="shared" si="0"/>
        <v/>
      </c>
      <c r="R37" s="14" t="str">
        <f>IF(H37="OK",IF(F37="対象",M37*料率設定!$B$12,0),"")</f>
        <v/>
      </c>
      <c r="S37" s="14" t="str">
        <f>IF(H37="OK",IF(E37="対象",K37*(料率設定!$B$7+IF(I37="対象",料率設定!$B$8,0)+IF(EOMONTH(料率設定!$B$3,0)&gt;=料率設定!$B$11,料率設定!$B$10,0)),0)+IF(F37="対象",M37*料率設定!$B$9,0)-Q37+R37,"")</f>
        <v/>
      </c>
    </row>
    <row r="38" spans="1:19" ht="26" customHeight="1">
      <c r="A38" s="4"/>
      <c r="B38" s="4"/>
      <c r="C38" s="12"/>
      <c r="D38" s="13"/>
      <c r="E38" s="4" t="s">
        <v>107</v>
      </c>
      <c r="F38" s="4" t="s">
        <v>107</v>
      </c>
      <c r="G38" s="4" t="s">
        <v>108</v>
      </c>
      <c r="H38" s="11" t="str">
        <f>IF(COUNTA(A38:D38)=0,"",IF(料率設定!$B$15&lt;&gt;"設定OK","要確認：料率設定",IF(OR(A38="",B38="",COUNT(C38:D38)&lt;&gt;2),"要確認：入力不足",IF(OR(C38&lt;=0,C38&gt;EOMONTH(料率設定!$B$3,0),D38&lt;0,D38&lt;&gt;INT(D38)),"要確認：日付・金額",IF(COUNTIF($A$6:$A$105,A38)&gt;1,"要確認：ID重複",IF(OR(AND(E38&lt;&gt;"対象",E38&lt;&gt;"対象外"),AND(F38&lt;&gt;"対象",F38&lt;&gt;"対象外"),AND(G38&lt;&gt;"自動",G38&lt;&gt;"対象",G38&lt;&gt;"対象外")),"要確認：区分",IF(EOMONTH(料率設定!$B$3,0)&gt;=DATE(YEAR(C38)+70,MONTH(C38),DAY(C38))-1,"要確認：70歳以上","OK")))))))</f>
        <v/>
      </c>
      <c r="I38" s="11" t="str">
        <f>IF(H38="OK",IF(E38="対象外","対象外",IF(G38&lt;&gt;"自動",G38,IF(AND(EOMONTH(料率設定!$B$3,0)&gt;=DATE(YEAR(C38)+40,MONTH(C38),DAY(C38))-1,EOMONTH(料率設定!$B$3,0)&lt;DATE(YEAR(C38)+65,MONTH(C38),DAY(C38))-1),"対象","対象外"))),"")</f>
        <v/>
      </c>
      <c r="J38" s="11" t="str">
        <f>IF(H38="OK",VLOOKUP(D38,等級マスタ!$A$4:$E$53,2,TRUE),"")</f>
        <v/>
      </c>
      <c r="K38" s="11" t="str">
        <f>IF(H38="OK",VLOOKUP(D38,等級マスタ!$A$4:$E$53,3,TRUE),"")</f>
        <v/>
      </c>
      <c r="L38" s="11" t="str">
        <f>IF(H38="OK",VLOOKUP(D38,等級マスタ!$A$4:$E$53,4,TRUE),"")</f>
        <v/>
      </c>
      <c r="M38" s="11" t="str">
        <f>IF(H38="OK",VLOOKUP(D38,等級マスタ!$A$4:$E$53,5,TRUE),"")</f>
        <v/>
      </c>
      <c r="N38" s="11" t="str">
        <f>IF(H38="OK",IF(E38="対象",IF(料率設定!$B$13="給与控除",MAX(0,ROUNDUP(ROUND(K38*(料率設定!$B$7+IF(I38="対象",料率設定!$B$8,0))/2,6)-0.5,0)),IF(料率設定!$B$13="切捨て",ROUNDDOWN(ROUND(K38*(料率設定!$B$7+IF(I38="対象",料率設定!$B$8,0))/2,6),0),ROUND(K38*(料率設定!$B$7+IF(I38="対象",料率設定!$B$8,0))/2,0))),0),"")</f>
        <v/>
      </c>
      <c r="O38" s="11" t="str">
        <f>IF(H38="OK",IF(AND(E38="対象",EOMONTH(料率設定!$B$3,0)&gt;=料率設定!$B$11),IF(料率設定!$B$13="給与控除",MAX(0,ROUNDUP(ROUND(K38*料率設定!$B$10/2,6)-0.5,0)),IF(料率設定!$B$13="切捨て",ROUNDDOWN(ROUND(K38*料率設定!$B$10/2,6),0),ROUND(K38*料率設定!$B$10/2,0))),0),"")</f>
        <v/>
      </c>
      <c r="P38" s="11" t="str">
        <f>IF(H38="OK",IF(F38="対象",IF(料率設定!$B$13="給与控除",MAX(0,ROUNDUP(ROUND(M38*料率設定!$B$9/2,6)-0.5,0)),IF(料率設定!$B$13="切捨て",ROUNDDOWN(ROUND(M38*料率設定!$B$9/2,6),0),ROUND(M38*料率設定!$B$9/2,0))),0),"")</f>
        <v/>
      </c>
      <c r="Q38" s="15" t="str">
        <f t="shared" ref="Q38:Q69" si="1">IF(H38="OK",SUM(N38:P38),"")</f>
        <v/>
      </c>
      <c r="R38" s="14" t="str">
        <f>IF(H38="OK",IF(F38="対象",M38*料率設定!$B$12,0),"")</f>
        <v/>
      </c>
      <c r="S38" s="14" t="str">
        <f>IF(H38="OK",IF(E38="対象",K38*(料率設定!$B$7+IF(I38="対象",料率設定!$B$8,0)+IF(EOMONTH(料率設定!$B$3,0)&gt;=料率設定!$B$11,料率設定!$B$10,0)),0)+IF(F38="対象",M38*料率設定!$B$9,0)-Q38+R38,"")</f>
        <v/>
      </c>
    </row>
    <row r="39" spans="1:19" ht="26" customHeight="1">
      <c r="A39" s="4"/>
      <c r="B39" s="4"/>
      <c r="C39" s="12"/>
      <c r="D39" s="13"/>
      <c r="E39" s="4" t="s">
        <v>107</v>
      </c>
      <c r="F39" s="4" t="s">
        <v>107</v>
      </c>
      <c r="G39" s="4" t="s">
        <v>108</v>
      </c>
      <c r="H39" s="11" t="str">
        <f>IF(COUNTA(A39:D39)=0,"",IF(料率設定!$B$15&lt;&gt;"設定OK","要確認：料率設定",IF(OR(A39="",B39="",COUNT(C39:D39)&lt;&gt;2),"要確認：入力不足",IF(OR(C39&lt;=0,C39&gt;EOMONTH(料率設定!$B$3,0),D39&lt;0,D39&lt;&gt;INT(D39)),"要確認：日付・金額",IF(COUNTIF($A$6:$A$105,A39)&gt;1,"要確認：ID重複",IF(OR(AND(E39&lt;&gt;"対象",E39&lt;&gt;"対象外"),AND(F39&lt;&gt;"対象",F39&lt;&gt;"対象外"),AND(G39&lt;&gt;"自動",G39&lt;&gt;"対象",G39&lt;&gt;"対象外")),"要確認：区分",IF(EOMONTH(料率設定!$B$3,0)&gt;=DATE(YEAR(C39)+70,MONTH(C39),DAY(C39))-1,"要確認：70歳以上","OK")))))))</f>
        <v/>
      </c>
      <c r="I39" s="11" t="str">
        <f>IF(H39="OK",IF(E39="対象外","対象外",IF(G39&lt;&gt;"自動",G39,IF(AND(EOMONTH(料率設定!$B$3,0)&gt;=DATE(YEAR(C39)+40,MONTH(C39),DAY(C39))-1,EOMONTH(料率設定!$B$3,0)&lt;DATE(YEAR(C39)+65,MONTH(C39),DAY(C39))-1),"対象","対象外"))),"")</f>
        <v/>
      </c>
      <c r="J39" s="11" t="str">
        <f>IF(H39="OK",VLOOKUP(D39,等級マスタ!$A$4:$E$53,2,TRUE),"")</f>
        <v/>
      </c>
      <c r="K39" s="11" t="str">
        <f>IF(H39="OK",VLOOKUP(D39,等級マスタ!$A$4:$E$53,3,TRUE),"")</f>
        <v/>
      </c>
      <c r="L39" s="11" t="str">
        <f>IF(H39="OK",VLOOKUP(D39,等級マスタ!$A$4:$E$53,4,TRUE),"")</f>
        <v/>
      </c>
      <c r="M39" s="11" t="str">
        <f>IF(H39="OK",VLOOKUP(D39,等級マスタ!$A$4:$E$53,5,TRUE),"")</f>
        <v/>
      </c>
      <c r="N39" s="11" t="str">
        <f>IF(H39="OK",IF(E39="対象",IF(料率設定!$B$13="給与控除",MAX(0,ROUNDUP(ROUND(K39*(料率設定!$B$7+IF(I39="対象",料率設定!$B$8,0))/2,6)-0.5,0)),IF(料率設定!$B$13="切捨て",ROUNDDOWN(ROUND(K39*(料率設定!$B$7+IF(I39="対象",料率設定!$B$8,0))/2,6),0),ROUND(K39*(料率設定!$B$7+IF(I39="対象",料率設定!$B$8,0))/2,0))),0),"")</f>
        <v/>
      </c>
      <c r="O39" s="11" t="str">
        <f>IF(H39="OK",IF(AND(E39="対象",EOMONTH(料率設定!$B$3,0)&gt;=料率設定!$B$11),IF(料率設定!$B$13="給与控除",MAX(0,ROUNDUP(ROUND(K39*料率設定!$B$10/2,6)-0.5,0)),IF(料率設定!$B$13="切捨て",ROUNDDOWN(ROUND(K39*料率設定!$B$10/2,6),0),ROUND(K39*料率設定!$B$10/2,0))),0),"")</f>
        <v/>
      </c>
      <c r="P39" s="11" t="str">
        <f>IF(H39="OK",IF(F39="対象",IF(料率設定!$B$13="給与控除",MAX(0,ROUNDUP(ROUND(M39*料率設定!$B$9/2,6)-0.5,0)),IF(料率設定!$B$13="切捨て",ROUNDDOWN(ROUND(M39*料率設定!$B$9/2,6),0),ROUND(M39*料率設定!$B$9/2,0))),0),"")</f>
        <v/>
      </c>
      <c r="Q39" s="15" t="str">
        <f t="shared" si="1"/>
        <v/>
      </c>
      <c r="R39" s="14" t="str">
        <f>IF(H39="OK",IF(F39="対象",M39*料率設定!$B$12,0),"")</f>
        <v/>
      </c>
      <c r="S39" s="14" t="str">
        <f>IF(H39="OK",IF(E39="対象",K39*(料率設定!$B$7+IF(I39="対象",料率設定!$B$8,0)+IF(EOMONTH(料率設定!$B$3,0)&gt;=料率設定!$B$11,料率設定!$B$10,0)),0)+IF(F39="対象",M39*料率設定!$B$9,0)-Q39+R39,"")</f>
        <v/>
      </c>
    </row>
    <row r="40" spans="1:19" ht="26" customHeight="1">
      <c r="A40" s="4"/>
      <c r="B40" s="4"/>
      <c r="C40" s="12"/>
      <c r="D40" s="13"/>
      <c r="E40" s="4" t="s">
        <v>107</v>
      </c>
      <c r="F40" s="4" t="s">
        <v>107</v>
      </c>
      <c r="G40" s="4" t="s">
        <v>108</v>
      </c>
      <c r="H40" s="11" t="str">
        <f>IF(COUNTA(A40:D40)=0,"",IF(料率設定!$B$15&lt;&gt;"設定OK","要確認：料率設定",IF(OR(A40="",B40="",COUNT(C40:D40)&lt;&gt;2),"要確認：入力不足",IF(OR(C40&lt;=0,C40&gt;EOMONTH(料率設定!$B$3,0),D40&lt;0,D40&lt;&gt;INT(D40)),"要確認：日付・金額",IF(COUNTIF($A$6:$A$105,A40)&gt;1,"要確認：ID重複",IF(OR(AND(E40&lt;&gt;"対象",E40&lt;&gt;"対象外"),AND(F40&lt;&gt;"対象",F40&lt;&gt;"対象外"),AND(G40&lt;&gt;"自動",G40&lt;&gt;"対象",G40&lt;&gt;"対象外")),"要確認：区分",IF(EOMONTH(料率設定!$B$3,0)&gt;=DATE(YEAR(C40)+70,MONTH(C40),DAY(C40))-1,"要確認：70歳以上","OK")))))))</f>
        <v/>
      </c>
      <c r="I40" s="11" t="str">
        <f>IF(H40="OK",IF(E40="対象外","対象外",IF(G40&lt;&gt;"自動",G40,IF(AND(EOMONTH(料率設定!$B$3,0)&gt;=DATE(YEAR(C40)+40,MONTH(C40),DAY(C40))-1,EOMONTH(料率設定!$B$3,0)&lt;DATE(YEAR(C40)+65,MONTH(C40),DAY(C40))-1),"対象","対象外"))),"")</f>
        <v/>
      </c>
      <c r="J40" s="11" t="str">
        <f>IF(H40="OK",VLOOKUP(D40,等級マスタ!$A$4:$E$53,2,TRUE),"")</f>
        <v/>
      </c>
      <c r="K40" s="11" t="str">
        <f>IF(H40="OK",VLOOKUP(D40,等級マスタ!$A$4:$E$53,3,TRUE),"")</f>
        <v/>
      </c>
      <c r="L40" s="11" t="str">
        <f>IF(H40="OK",VLOOKUP(D40,等級マスタ!$A$4:$E$53,4,TRUE),"")</f>
        <v/>
      </c>
      <c r="M40" s="11" t="str">
        <f>IF(H40="OK",VLOOKUP(D40,等級マスタ!$A$4:$E$53,5,TRUE),"")</f>
        <v/>
      </c>
      <c r="N40" s="11" t="str">
        <f>IF(H40="OK",IF(E40="対象",IF(料率設定!$B$13="給与控除",MAX(0,ROUNDUP(ROUND(K40*(料率設定!$B$7+IF(I40="対象",料率設定!$B$8,0))/2,6)-0.5,0)),IF(料率設定!$B$13="切捨て",ROUNDDOWN(ROUND(K40*(料率設定!$B$7+IF(I40="対象",料率設定!$B$8,0))/2,6),0),ROUND(K40*(料率設定!$B$7+IF(I40="対象",料率設定!$B$8,0))/2,0))),0),"")</f>
        <v/>
      </c>
      <c r="O40" s="11" t="str">
        <f>IF(H40="OK",IF(AND(E40="対象",EOMONTH(料率設定!$B$3,0)&gt;=料率設定!$B$11),IF(料率設定!$B$13="給与控除",MAX(0,ROUNDUP(ROUND(K40*料率設定!$B$10/2,6)-0.5,0)),IF(料率設定!$B$13="切捨て",ROUNDDOWN(ROUND(K40*料率設定!$B$10/2,6),0),ROUND(K40*料率設定!$B$10/2,0))),0),"")</f>
        <v/>
      </c>
      <c r="P40" s="11" t="str">
        <f>IF(H40="OK",IF(F40="対象",IF(料率設定!$B$13="給与控除",MAX(0,ROUNDUP(ROUND(M40*料率設定!$B$9/2,6)-0.5,0)),IF(料率設定!$B$13="切捨て",ROUNDDOWN(ROUND(M40*料率設定!$B$9/2,6),0),ROUND(M40*料率設定!$B$9/2,0))),0),"")</f>
        <v/>
      </c>
      <c r="Q40" s="15" t="str">
        <f t="shared" si="1"/>
        <v/>
      </c>
      <c r="R40" s="14" t="str">
        <f>IF(H40="OK",IF(F40="対象",M40*料率設定!$B$12,0),"")</f>
        <v/>
      </c>
      <c r="S40" s="14" t="str">
        <f>IF(H40="OK",IF(E40="対象",K40*(料率設定!$B$7+IF(I40="対象",料率設定!$B$8,0)+IF(EOMONTH(料率設定!$B$3,0)&gt;=料率設定!$B$11,料率設定!$B$10,0)),0)+IF(F40="対象",M40*料率設定!$B$9,0)-Q40+R40,"")</f>
        <v/>
      </c>
    </row>
    <row r="41" spans="1:19" ht="26" customHeight="1">
      <c r="A41" s="4"/>
      <c r="B41" s="4"/>
      <c r="C41" s="12"/>
      <c r="D41" s="13"/>
      <c r="E41" s="4" t="s">
        <v>107</v>
      </c>
      <c r="F41" s="4" t="s">
        <v>107</v>
      </c>
      <c r="G41" s="4" t="s">
        <v>108</v>
      </c>
      <c r="H41" s="11" t="str">
        <f>IF(COUNTA(A41:D41)=0,"",IF(料率設定!$B$15&lt;&gt;"設定OK","要確認：料率設定",IF(OR(A41="",B41="",COUNT(C41:D41)&lt;&gt;2),"要確認：入力不足",IF(OR(C41&lt;=0,C41&gt;EOMONTH(料率設定!$B$3,0),D41&lt;0,D41&lt;&gt;INT(D41)),"要確認：日付・金額",IF(COUNTIF($A$6:$A$105,A41)&gt;1,"要確認：ID重複",IF(OR(AND(E41&lt;&gt;"対象",E41&lt;&gt;"対象外"),AND(F41&lt;&gt;"対象",F41&lt;&gt;"対象外"),AND(G41&lt;&gt;"自動",G41&lt;&gt;"対象",G41&lt;&gt;"対象外")),"要確認：区分",IF(EOMONTH(料率設定!$B$3,0)&gt;=DATE(YEAR(C41)+70,MONTH(C41),DAY(C41))-1,"要確認：70歳以上","OK")))))))</f>
        <v/>
      </c>
      <c r="I41" s="11" t="str">
        <f>IF(H41="OK",IF(E41="対象外","対象外",IF(G41&lt;&gt;"自動",G41,IF(AND(EOMONTH(料率設定!$B$3,0)&gt;=DATE(YEAR(C41)+40,MONTH(C41),DAY(C41))-1,EOMONTH(料率設定!$B$3,0)&lt;DATE(YEAR(C41)+65,MONTH(C41),DAY(C41))-1),"対象","対象外"))),"")</f>
        <v/>
      </c>
      <c r="J41" s="11" t="str">
        <f>IF(H41="OK",VLOOKUP(D41,等級マスタ!$A$4:$E$53,2,TRUE),"")</f>
        <v/>
      </c>
      <c r="K41" s="11" t="str">
        <f>IF(H41="OK",VLOOKUP(D41,等級マスタ!$A$4:$E$53,3,TRUE),"")</f>
        <v/>
      </c>
      <c r="L41" s="11" t="str">
        <f>IF(H41="OK",VLOOKUP(D41,等級マスタ!$A$4:$E$53,4,TRUE),"")</f>
        <v/>
      </c>
      <c r="M41" s="11" t="str">
        <f>IF(H41="OK",VLOOKUP(D41,等級マスタ!$A$4:$E$53,5,TRUE),"")</f>
        <v/>
      </c>
      <c r="N41" s="11" t="str">
        <f>IF(H41="OK",IF(E41="対象",IF(料率設定!$B$13="給与控除",MAX(0,ROUNDUP(ROUND(K41*(料率設定!$B$7+IF(I41="対象",料率設定!$B$8,0))/2,6)-0.5,0)),IF(料率設定!$B$13="切捨て",ROUNDDOWN(ROUND(K41*(料率設定!$B$7+IF(I41="対象",料率設定!$B$8,0))/2,6),0),ROUND(K41*(料率設定!$B$7+IF(I41="対象",料率設定!$B$8,0))/2,0))),0),"")</f>
        <v/>
      </c>
      <c r="O41" s="11" t="str">
        <f>IF(H41="OK",IF(AND(E41="対象",EOMONTH(料率設定!$B$3,0)&gt;=料率設定!$B$11),IF(料率設定!$B$13="給与控除",MAX(0,ROUNDUP(ROUND(K41*料率設定!$B$10/2,6)-0.5,0)),IF(料率設定!$B$13="切捨て",ROUNDDOWN(ROUND(K41*料率設定!$B$10/2,6),0),ROUND(K41*料率設定!$B$10/2,0))),0),"")</f>
        <v/>
      </c>
      <c r="P41" s="11" t="str">
        <f>IF(H41="OK",IF(F41="対象",IF(料率設定!$B$13="給与控除",MAX(0,ROUNDUP(ROUND(M41*料率設定!$B$9/2,6)-0.5,0)),IF(料率設定!$B$13="切捨て",ROUNDDOWN(ROUND(M41*料率設定!$B$9/2,6),0),ROUND(M41*料率設定!$B$9/2,0))),0),"")</f>
        <v/>
      </c>
      <c r="Q41" s="15" t="str">
        <f t="shared" si="1"/>
        <v/>
      </c>
      <c r="R41" s="14" t="str">
        <f>IF(H41="OK",IF(F41="対象",M41*料率設定!$B$12,0),"")</f>
        <v/>
      </c>
      <c r="S41" s="14" t="str">
        <f>IF(H41="OK",IF(E41="対象",K41*(料率設定!$B$7+IF(I41="対象",料率設定!$B$8,0)+IF(EOMONTH(料率設定!$B$3,0)&gt;=料率設定!$B$11,料率設定!$B$10,0)),0)+IF(F41="対象",M41*料率設定!$B$9,0)-Q41+R41,"")</f>
        <v/>
      </c>
    </row>
    <row r="42" spans="1:19" ht="26" customHeight="1">
      <c r="A42" s="4"/>
      <c r="B42" s="4"/>
      <c r="C42" s="12"/>
      <c r="D42" s="13"/>
      <c r="E42" s="4" t="s">
        <v>107</v>
      </c>
      <c r="F42" s="4" t="s">
        <v>107</v>
      </c>
      <c r="G42" s="4" t="s">
        <v>108</v>
      </c>
      <c r="H42" s="11" t="str">
        <f>IF(COUNTA(A42:D42)=0,"",IF(料率設定!$B$15&lt;&gt;"設定OK","要確認：料率設定",IF(OR(A42="",B42="",COUNT(C42:D42)&lt;&gt;2),"要確認：入力不足",IF(OR(C42&lt;=0,C42&gt;EOMONTH(料率設定!$B$3,0),D42&lt;0,D42&lt;&gt;INT(D42)),"要確認：日付・金額",IF(COUNTIF($A$6:$A$105,A42)&gt;1,"要確認：ID重複",IF(OR(AND(E42&lt;&gt;"対象",E42&lt;&gt;"対象外"),AND(F42&lt;&gt;"対象",F42&lt;&gt;"対象外"),AND(G42&lt;&gt;"自動",G42&lt;&gt;"対象",G42&lt;&gt;"対象外")),"要確認：区分",IF(EOMONTH(料率設定!$B$3,0)&gt;=DATE(YEAR(C42)+70,MONTH(C42),DAY(C42))-1,"要確認：70歳以上","OK")))))))</f>
        <v/>
      </c>
      <c r="I42" s="11" t="str">
        <f>IF(H42="OK",IF(E42="対象外","対象外",IF(G42&lt;&gt;"自動",G42,IF(AND(EOMONTH(料率設定!$B$3,0)&gt;=DATE(YEAR(C42)+40,MONTH(C42),DAY(C42))-1,EOMONTH(料率設定!$B$3,0)&lt;DATE(YEAR(C42)+65,MONTH(C42),DAY(C42))-1),"対象","対象外"))),"")</f>
        <v/>
      </c>
      <c r="J42" s="11" t="str">
        <f>IF(H42="OK",VLOOKUP(D42,等級マスタ!$A$4:$E$53,2,TRUE),"")</f>
        <v/>
      </c>
      <c r="K42" s="11" t="str">
        <f>IF(H42="OK",VLOOKUP(D42,等級マスタ!$A$4:$E$53,3,TRUE),"")</f>
        <v/>
      </c>
      <c r="L42" s="11" t="str">
        <f>IF(H42="OK",VLOOKUP(D42,等級マスタ!$A$4:$E$53,4,TRUE),"")</f>
        <v/>
      </c>
      <c r="M42" s="11" t="str">
        <f>IF(H42="OK",VLOOKUP(D42,等級マスタ!$A$4:$E$53,5,TRUE),"")</f>
        <v/>
      </c>
      <c r="N42" s="11" t="str">
        <f>IF(H42="OK",IF(E42="対象",IF(料率設定!$B$13="給与控除",MAX(0,ROUNDUP(ROUND(K42*(料率設定!$B$7+IF(I42="対象",料率設定!$B$8,0))/2,6)-0.5,0)),IF(料率設定!$B$13="切捨て",ROUNDDOWN(ROUND(K42*(料率設定!$B$7+IF(I42="対象",料率設定!$B$8,0))/2,6),0),ROUND(K42*(料率設定!$B$7+IF(I42="対象",料率設定!$B$8,0))/2,0))),0),"")</f>
        <v/>
      </c>
      <c r="O42" s="11" t="str">
        <f>IF(H42="OK",IF(AND(E42="対象",EOMONTH(料率設定!$B$3,0)&gt;=料率設定!$B$11),IF(料率設定!$B$13="給与控除",MAX(0,ROUNDUP(ROUND(K42*料率設定!$B$10/2,6)-0.5,0)),IF(料率設定!$B$13="切捨て",ROUNDDOWN(ROUND(K42*料率設定!$B$10/2,6),0),ROUND(K42*料率設定!$B$10/2,0))),0),"")</f>
        <v/>
      </c>
      <c r="P42" s="11" t="str">
        <f>IF(H42="OK",IF(F42="対象",IF(料率設定!$B$13="給与控除",MAX(0,ROUNDUP(ROUND(M42*料率設定!$B$9/2,6)-0.5,0)),IF(料率設定!$B$13="切捨て",ROUNDDOWN(ROUND(M42*料率設定!$B$9/2,6),0),ROUND(M42*料率設定!$B$9/2,0))),0),"")</f>
        <v/>
      </c>
      <c r="Q42" s="15" t="str">
        <f t="shared" si="1"/>
        <v/>
      </c>
      <c r="R42" s="14" t="str">
        <f>IF(H42="OK",IF(F42="対象",M42*料率設定!$B$12,0),"")</f>
        <v/>
      </c>
      <c r="S42" s="14" t="str">
        <f>IF(H42="OK",IF(E42="対象",K42*(料率設定!$B$7+IF(I42="対象",料率設定!$B$8,0)+IF(EOMONTH(料率設定!$B$3,0)&gt;=料率設定!$B$11,料率設定!$B$10,0)),0)+IF(F42="対象",M42*料率設定!$B$9,0)-Q42+R42,"")</f>
        <v/>
      </c>
    </row>
    <row r="43" spans="1:19" ht="26" customHeight="1">
      <c r="A43" s="4"/>
      <c r="B43" s="4"/>
      <c r="C43" s="12"/>
      <c r="D43" s="13"/>
      <c r="E43" s="4" t="s">
        <v>107</v>
      </c>
      <c r="F43" s="4" t="s">
        <v>107</v>
      </c>
      <c r="G43" s="4" t="s">
        <v>108</v>
      </c>
      <c r="H43" s="11" t="str">
        <f>IF(COUNTA(A43:D43)=0,"",IF(料率設定!$B$15&lt;&gt;"設定OK","要確認：料率設定",IF(OR(A43="",B43="",COUNT(C43:D43)&lt;&gt;2),"要確認：入力不足",IF(OR(C43&lt;=0,C43&gt;EOMONTH(料率設定!$B$3,0),D43&lt;0,D43&lt;&gt;INT(D43)),"要確認：日付・金額",IF(COUNTIF($A$6:$A$105,A43)&gt;1,"要確認：ID重複",IF(OR(AND(E43&lt;&gt;"対象",E43&lt;&gt;"対象外"),AND(F43&lt;&gt;"対象",F43&lt;&gt;"対象外"),AND(G43&lt;&gt;"自動",G43&lt;&gt;"対象",G43&lt;&gt;"対象外")),"要確認：区分",IF(EOMONTH(料率設定!$B$3,0)&gt;=DATE(YEAR(C43)+70,MONTH(C43),DAY(C43))-1,"要確認：70歳以上","OK")))))))</f>
        <v/>
      </c>
      <c r="I43" s="11" t="str">
        <f>IF(H43="OK",IF(E43="対象外","対象外",IF(G43&lt;&gt;"自動",G43,IF(AND(EOMONTH(料率設定!$B$3,0)&gt;=DATE(YEAR(C43)+40,MONTH(C43),DAY(C43))-1,EOMONTH(料率設定!$B$3,0)&lt;DATE(YEAR(C43)+65,MONTH(C43),DAY(C43))-1),"対象","対象外"))),"")</f>
        <v/>
      </c>
      <c r="J43" s="11" t="str">
        <f>IF(H43="OK",VLOOKUP(D43,等級マスタ!$A$4:$E$53,2,TRUE),"")</f>
        <v/>
      </c>
      <c r="K43" s="11" t="str">
        <f>IF(H43="OK",VLOOKUP(D43,等級マスタ!$A$4:$E$53,3,TRUE),"")</f>
        <v/>
      </c>
      <c r="L43" s="11" t="str">
        <f>IF(H43="OK",VLOOKUP(D43,等級マスタ!$A$4:$E$53,4,TRUE),"")</f>
        <v/>
      </c>
      <c r="M43" s="11" t="str">
        <f>IF(H43="OK",VLOOKUP(D43,等級マスタ!$A$4:$E$53,5,TRUE),"")</f>
        <v/>
      </c>
      <c r="N43" s="11" t="str">
        <f>IF(H43="OK",IF(E43="対象",IF(料率設定!$B$13="給与控除",MAX(0,ROUNDUP(ROUND(K43*(料率設定!$B$7+IF(I43="対象",料率設定!$B$8,0))/2,6)-0.5,0)),IF(料率設定!$B$13="切捨て",ROUNDDOWN(ROUND(K43*(料率設定!$B$7+IF(I43="対象",料率設定!$B$8,0))/2,6),0),ROUND(K43*(料率設定!$B$7+IF(I43="対象",料率設定!$B$8,0))/2,0))),0),"")</f>
        <v/>
      </c>
      <c r="O43" s="11" t="str">
        <f>IF(H43="OK",IF(AND(E43="対象",EOMONTH(料率設定!$B$3,0)&gt;=料率設定!$B$11),IF(料率設定!$B$13="給与控除",MAX(0,ROUNDUP(ROUND(K43*料率設定!$B$10/2,6)-0.5,0)),IF(料率設定!$B$13="切捨て",ROUNDDOWN(ROUND(K43*料率設定!$B$10/2,6),0),ROUND(K43*料率設定!$B$10/2,0))),0),"")</f>
        <v/>
      </c>
      <c r="P43" s="11" t="str">
        <f>IF(H43="OK",IF(F43="対象",IF(料率設定!$B$13="給与控除",MAX(0,ROUNDUP(ROUND(M43*料率設定!$B$9/2,6)-0.5,0)),IF(料率設定!$B$13="切捨て",ROUNDDOWN(ROUND(M43*料率設定!$B$9/2,6),0),ROUND(M43*料率設定!$B$9/2,0))),0),"")</f>
        <v/>
      </c>
      <c r="Q43" s="15" t="str">
        <f t="shared" si="1"/>
        <v/>
      </c>
      <c r="R43" s="14" t="str">
        <f>IF(H43="OK",IF(F43="対象",M43*料率設定!$B$12,0),"")</f>
        <v/>
      </c>
      <c r="S43" s="14" t="str">
        <f>IF(H43="OK",IF(E43="対象",K43*(料率設定!$B$7+IF(I43="対象",料率設定!$B$8,0)+IF(EOMONTH(料率設定!$B$3,0)&gt;=料率設定!$B$11,料率設定!$B$10,0)),0)+IF(F43="対象",M43*料率設定!$B$9,0)-Q43+R43,"")</f>
        <v/>
      </c>
    </row>
    <row r="44" spans="1:19" ht="26" customHeight="1">
      <c r="A44" s="4"/>
      <c r="B44" s="4"/>
      <c r="C44" s="12"/>
      <c r="D44" s="13"/>
      <c r="E44" s="4" t="s">
        <v>107</v>
      </c>
      <c r="F44" s="4" t="s">
        <v>107</v>
      </c>
      <c r="G44" s="4" t="s">
        <v>108</v>
      </c>
      <c r="H44" s="11" t="str">
        <f>IF(COUNTA(A44:D44)=0,"",IF(料率設定!$B$15&lt;&gt;"設定OK","要確認：料率設定",IF(OR(A44="",B44="",COUNT(C44:D44)&lt;&gt;2),"要確認：入力不足",IF(OR(C44&lt;=0,C44&gt;EOMONTH(料率設定!$B$3,0),D44&lt;0,D44&lt;&gt;INT(D44)),"要確認：日付・金額",IF(COUNTIF($A$6:$A$105,A44)&gt;1,"要確認：ID重複",IF(OR(AND(E44&lt;&gt;"対象",E44&lt;&gt;"対象外"),AND(F44&lt;&gt;"対象",F44&lt;&gt;"対象外"),AND(G44&lt;&gt;"自動",G44&lt;&gt;"対象",G44&lt;&gt;"対象外")),"要確認：区分",IF(EOMONTH(料率設定!$B$3,0)&gt;=DATE(YEAR(C44)+70,MONTH(C44),DAY(C44))-1,"要確認：70歳以上","OK")))))))</f>
        <v/>
      </c>
      <c r="I44" s="11" t="str">
        <f>IF(H44="OK",IF(E44="対象外","対象外",IF(G44&lt;&gt;"自動",G44,IF(AND(EOMONTH(料率設定!$B$3,0)&gt;=DATE(YEAR(C44)+40,MONTH(C44),DAY(C44))-1,EOMONTH(料率設定!$B$3,0)&lt;DATE(YEAR(C44)+65,MONTH(C44),DAY(C44))-1),"対象","対象外"))),"")</f>
        <v/>
      </c>
      <c r="J44" s="11" t="str">
        <f>IF(H44="OK",VLOOKUP(D44,等級マスタ!$A$4:$E$53,2,TRUE),"")</f>
        <v/>
      </c>
      <c r="K44" s="11" t="str">
        <f>IF(H44="OK",VLOOKUP(D44,等級マスタ!$A$4:$E$53,3,TRUE),"")</f>
        <v/>
      </c>
      <c r="L44" s="11" t="str">
        <f>IF(H44="OK",VLOOKUP(D44,等級マスタ!$A$4:$E$53,4,TRUE),"")</f>
        <v/>
      </c>
      <c r="M44" s="11" t="str">
        <f>IF(H44="OK",VLOOKUP(D44,等級マスタ!$A$4:$E$53,5,TRUE),"")</f>
        <v/>
      </c>
      <c r="N44" s="11" t="str">
        <f>IF(H44="OK",IF(E44="対象",IF(料率設定!$B$13="給与控除",MAX(0,ROUNDUP(ROUND(K44*(料率設定!$B$7+IF(I44="対象",料率設定!$B$8,0))/2,6)-0.5,0)),IF(料率設定!$B$13="切捨て",ROUNDDOWN(ROUND(K44*(料率設定!$B$7+IF(I44="対象",料率設定!$B$8,0))/2,6),0),ROUND(K44*(料率設定!$B$7+IF(I44="対象",料率設定!$B$8,0))/2,0))),0),"")</f>
        <v/>
      </c>
      <c r="O44" s="11" t="str">
        <f>IF(H44="OK",IF(AND(E44="対象",EOMONTH(料率設定!$B$3,0)&gt;=料率設定!$B$11),IF(料率設定!$B$13="給与控除",MAX(0,ROUNDUP(ROUND(K44*料率設定!$B$10/2,6)-0.5,0)),IF(料率設定!$B$13="切捨て",ROUNDDOWN(ROUND(K44*料率設定!$B$10/2,6),0),ROUND(K44*料率設定!$B$10/2,0))),0),"")</f>
        <v/>
      </c>
      <c r="P44" s="11" t="str">
        <f>IF(H44="OK",IF(F44="対象",IF(料率設定!$B$13="給与控除",MAX(0,ROUNDUP(ROUND(M44*料率設定!$B$9/2,6)-0.5,0)),IF(料率設定!$B$13="切捨て",ROUNDDOWN(ROUND(M44*料率設定!$B$9/2,6),0),ROUND(M44*料率設定!$B$9/2,0))),0),"")</f>
        <v/>
      </c>
      <c r="Q44" s="15" t="str">
        <f t="shared" si="1"/>
        <v/>
      </c>
      <c r="R44" s="14" t="str">
        <f>IF(H44="OK",IF(F44="対象",M44*料率設定!$B$12,0),"")</f>
        <v/>
      </c>
      <c r="S44" s="14" t="str">
        <f>IF(H44="OK",IF(E44="対象",K44*(料率設定!$B$7+IF(I44="対象",料率設定!$B$8,0)+IF(EOMONTH(料率設定!$B$3,0)&gt;=料率設定!$B$11,料率設定!$B$10,0)),0)+IF(F44="対象",M44*料率設定!$B$9,0)-Q44+R44,"")</f>
        <v/>
      </c>
    </row>
    <row r="45" spans="1:19" ht="26" customHeight="1">
      <c r="A45" s="4"/>
      <c r="B45" s="4"/>
      <c r="C45" s="12"/>
      <c r="D45" s="13"/>
      <c r="E45" s="4" t="s">
        <v>107</v>
      </c>
      <c r="F45" s="4" t="s">
        <v>107</v>
      </c>
      <c r="G45" s="4" t="s">
        <v>108</v>
      </c>
      <c r="H45" s="11" t="str">
        <f>IF(COUNTA(A45:D45)=0,"",IF(料率設定!$B$15&lt;&gt;"設定OK","要確認：料率設定",IF(OR(A45="",B45="",COUNT(C45:D45)&lt;&gt;2),"要確認：入力不足",IF(OR(C45&lt;=0,C45&gt;EOMONTH(料率設定!$B$3,0),D45&lt;0,D45&lt;&gt;INT(D45)),"要確認：日付・金額",IF(COUNTIF($A$6:$A$105,A45)&gt;1,"要確認：ID重複",IF(OR(AND(E45&lt;&gt;"対象",E45&lt;&gt;"対象外"),AND(F45&lt;&gt;"対象",F45&lt;&gt;"対象外"),AND(G45&lt;&gt;"自動",G45&lt;&gt;"対象",G45&lt;&gt;"対象外")),"要確認：区分",IF(EOMONTH(料率設定!$B$3,0)&gt;=DATE(YEAR(C45)+70,MONTH(C45),DAY(C45))-1,"要確認：70歳以上","OK")))))))</f>
        <v/>
      </c>
      <c r="I45" s="11" t="str">
        <f>IF(H45="OK",IF(E45="対象外","対象外",IF(G45&lt;&gt;"自動",G45,IF(AND(EOMONTH(料率設定!$B$3,0)&gt;=DATE(YEAR(C45)+40,MONTH(C45),DAY(C45))-1,EOMONTH(料率設定!$B$3,0)&lt;DATE(YEAR(C45)+65,MONTH(C45),DAY(C45))-1),"対象","対象外"))),"")</f>
        <v/>
      </c>
      <c r="J45" s="11" t="str">
        <f>IF(H45="OK",VLOOKUP(D45,等級マスタ!$A$4:$E$53,2,TRUE),"")</f>
        <v/>
      </c>
      <c r="K45" s="11" t="str">
        <f>IF(H45="OK",VLOOKUP(D45,等級マスタ!$A$4:$E$53,3,TRUE),"")</f>
        <v/>
      </c>
      <c r="L45" s="11" t="str">
        <f>IF(H45="OK",VLOOKUP(D45,等級マスタ!$A$4:$E$53,4,TRUE),"")</f>
        <v/>
      </c>
      <c r="M45" s="11" t="str">
        <f>IF(H45="OK",VLOOKUP(D45,等級マスタ!$A$4:$E$53,5,TRUE),"")</f>
        <v/>
      </c>
      <c r="N45" s="11" t="str">
        <f>IF(H45="OK",IF(E45="対象",IF(料率設定!$B$13="給与控除",MAX(0,ROUNDUP(ROUND(K45*(料率設定!$B$7+IF(I45="対象",料率設定!$B$8,0))/2,6)-0.5,0)),IF(料率設定!$B$13="切捨て",ROUNDDOWN(ROUND(K45*(料率設定!$B$7+IF(I45="対象",料率設定!$B$8,0))/2,6),0),ROUND(K45*(料率設定!$B$7+IF(I45="対象",料率設定!$B$8,0))/2,0))),0),"")</f>
        <v/>
      </c>
      <c r="O45" s="11" t="str">
        <f>IF(H45="OK",IF(AND(E45="対象",EOMONTH(料率設定!$B$3,0)&gt;=料率設定!$B$11),IF(料率設定!$B$13="給与控除",MAX(0,ROUNDUP(ROUND(K45*料率設定!$B$10/2,6)-0.5,0)),IF(料率設定!$B$13="切捨て",ROUNDDOWN(ROUND(K45*料率設定!$B$10/2,6),0),ROUND(K45*料率設定!$B$10/2,0))),0),"")</f>
        <v/>
      </c>
      <c r="P45" s="11" t="str">
        <f>IF(H45="OK",IF(F45="対象",IF(料率設定!$B$13="給与控除",MAX(0,ROUNDUP(ROUND(M45*料率設定!$B$9/2,6)-0.5,0)),IF(料率設定!$B$13="切捨て",ROUNDDOWN(ROUND(M45*料率設定!$B$9/2,6),0),ROUND(M45*料率設定!$B$9/2,0))),0),"")</f>
        <v/>
      </c>
      <c r="Q45" s="15" t="str">
        <f t="shared" si="1"/>
        <v/>
      </c>
      <c r="R45" s="14" t="str">
        <f>IF(H45="OK",IF(F45="対象",M45*料率設定!$B$12,0),"")</f>
        <v/>
      </c>
      <c r="S45" s="14" t="str">
        <f>IF(H45="OK",IF(E45="対象",K45*(料率設定!$B$7+IF(I45="対象",料率設定!$B$8,0)+IF(EOMONTH(料率設定!$B$3,0)&gt;=料率設定!$B$11,料率設定!$B$10,0)),0)+IF(F45="対象",M45*料率設定!$B$9,0)-Q45+R45,"")</f>
        <v/>
      </c>
    </row>
    <row r="46" spans="1:19" ht="26" customHeight="1">
      <c r="A46" s="4"/>
      <c r="B46" s="4"/>
      <c r="C46" s="12"/>
      <c r="D46" s="13"/>
      <c r="E46" s="4" t="s">
        <v>107</v>
      </c>
      <c r="F46" s="4" t="s">
        <v>107</v>
      </c>
      <c r="G46" s="4" t="s">
        <v>108</v>
      </c>
      <c r="H46" s="11" t="str">
        <f>IF(COUNTA(A46:D46)=0,"",IF(料率設定!$B$15&lt;&gt;"設定OK","要確認：料率設定",IF(OR(A46="",B46="",COUNT(C46:D46)&lt;&gt;2),"要確認：入力不足",IF(OR(C46&lt;=0,C46&gt;EOMONTH(料率設定!$B$3,0),D46&lt;0,D46&lt;&gt;INT(D46)),"要確認：日付・金額",IF(COUNTIF($A$6:$A$105,A46)&gt;1,"要確認：ID重複",IF(OR(AND(E46&lt;&gt;"対象",E46&lt;&gt;"対象外"),AND(F46&lt;&gt;"対象",F46&lt;&gt;"対象外"),AND(G46&lt;&gt;"自動",G46&lt;&gt;"対象",G46&lt;&gt;"対象外")),"要確認：区分",IF(EOMONTH(料率設定!$B$3,0)&gt;=DATE(YEAR(C46)+70,MONTH(C46),DAY(C46))-1,"要確認：70歳以上","OK")))))))</f>
        <v/>
      </c>
      <c r="I46" s="11" t="str">
        <f>IF(H46="OK",IF(E46="対象外","対象外",IF(G46&lt;&gt;"自動",G46,IF(AND(EOMONTH(料率設定!$B$3,0)&gt;=DATE(YEAR(C46)+40,MONTH(C46),DAY(C46))-1,EOMONTH(料率設定!$B$3,0)&lt;DATE(YEAR(C46)+65,MONTH(C46),DAY(C46))-1),"対象","対象外"))),"")</f>
        <v/>
      </c>
      <c r="J46" s="11" t="str">
        <f>IF(H46="OK",VLOOKUP(D46,等級マスタ!$A$4:$E$53,2,TRUE),"")</f>
        <v/>
      </c>
      <c r="K46" s="11" t="str">
        <f>IF(H46="OK",VLOOKUP(D46,等級マスタ!$A$4:$E$53,3,TRUE),"")</f>
        <v/>
      </c>
      <c r="L46" s="11" t="str">
        <f>IF(H46="OK",VLOOKUP(D46,等級マスタ!$A$4:$E$53,4,TRUE),"")</f>
        <v/>
      </c>
      <c r="M46" s="11" t="str">
        <f>IF(H46="OK",VLOOKUP(D46,等級マスタ!$A$4:$E$53,5,TRUE),"")</f>
        <v/>
      </c>
      <c r="N46" s="11" t="str">
        <f>IF(H46="OK",IF(E46="対象",IF(料率設定!$B$13="給与控除",MAX(0,ROUNDUP(ROUND(K46*(料率設定!$B$7+IF(I46="対象",料率設定!$B$8,0))/2,6)-0.5,0)),IF(料率設定!$B$13="切捨て",ROUNDDOWN(ROUND(K46*(料率設定!$B$7+IF(I46="対象",料率設定!$B$8,0))/2,6),0),ROUND(K46*(料率設定!$B$7+IF(I46="対象",料率設定!$B$8,0))/2,0))),0),"")</f>
        <v/>
      </c>
      <c r="O46" s="11" t="str">
        <f>IF(H46="OK",IF(AND(E46="対象",EOMONTH(料率設定!$B$3,0)&gt;=料率設定!$B$11),IF(料率設定!$B$13="給与控除",MAX(0,ROUNDUP(ROUND(K46*料率設定!$B$10/2,6)-0.5,0)),IF(料率設定!$B$13="切捨て",ROUNDDOWN(ROUND(K46*料率設定!$B$10/2,6),0),ROUND(K46*料率設定!$B$10/2,0))),0),"")</f>
        <v/>
      </c>
      <c r="P46" s="11" t="str">
        <f>IF(H46="OK",IF(F46="対象",IF(料率設定!$B$13="給与控除",MAX(0,ROUNDUP(ROUND(M46*料率設定!$B$9/2,6)-0.5,0)),IF(料率設定!$B$13="切捨て",ROUNDDOWN(ROUND(M46*料率設定!$B$9/2,6),0),ROUND(M46*料率設定!$B$9/2,0))),0),"")</f>
        <v/>
      </c>
      <c r="Q46" s="15" t="str">
        <f t="shared" si="1"/>
        <v/>
      </c>
      <c r="R46" s="14" t="str">
        <f>IF(H46="OK",IF(F46="対象",M46*料率設定!$B$12,0),"")</f>
        <v/>
      </c>
      <c r="S46" s="14" t="str">
        <f>IF(H46="OK",IF(E46="対象",K46*(料率設定!$B$7+IF(I46="対象",料率設定!$B$8,0)+IF(EOMONTH(料率設定!$B$3,0)&gt;=料率設定!$B$11,料率設定!$B$10,0)),0)+IF(F46="対象",M46*料率設定!$B$9,0)-Q46+R46,"")</f>
        <v/>
      </c>
    </row>
    <row r="47" spans="1:19" ht="26" customHeight="1">
      <c r="A47" s="4"/>
      <c r="B47" s="4"/>
      <c r="C47" s="12"/>
      <c r="D47" s="13"/>
      <c r="E47" s="4" t="s">
        <v>107</v>
      </c>
      <c r="F47" s="4" t="s">
        <v>107</v>
      </c>
      <c r="G47" s="4" t="s">
        <v>108</v>
      </c>
      <c r="H47" s="11" t="str">
        <f>IF(COUNTA(A47:D47)=0,"",IF(料率設定!$B$15&lt;&gt;"設定OK","要確認：料率設定",IF(OR(A47="",B47="",COUNT(C47:D47)&lt;&gt;2),"要確認：入力不足",IF(OR(C47&lt;=0,C47&gt;EOMONTH(料率設定!$B$3,0),D47&lt;0,D47&lt;&gt;INT(D47)),"要確認：日付・金額",IF(COUNTIF($A$6:$A$105,A47)&gt;1,"要確認：ID重複",IF(OR(AND(E47&lt;&gt;"対象",E47&lt;&gt;"対象外"),AND(F47&lt;&gt;"対象",F47&lt;&gt;"対象外"),AND(G47&lt;&gt;"自動",G47&lt;&gt;"対象",G47&lt;&gt;"対象外")),"要確認：区分",IF(EOMONTH(料率設定!$B$3,0)&gt;=DATE(YEAR(C47)+70,MONTH(C47),DAY(C47))-1,"要確認：70歳以上","OK")))))))</f>
        <v/>
      </c>
      <c r="I47" s="11" t="str">
        <f>IF(H47="OK",IF(E47="対象外","対象外",IF(G47&lt;&gt;"自動",G47,IF(AND(EOMONTH(料率設定!$B$3,0)&gt;=DATE(YEAR(C47)+40,MONTH(C47),DAY(C47))-1,EOMONTH(料率設定!$B$3,0)&lt;DATE(YEAR(C47)+65,MONTH(C47),DAY(C47))-1),"対象","対象外"))),"")</f>
        <v/>
      </c>
      <c r="J47" s="11" t="str">
        <f>IF(H47="OK",VLOOKUP(D47,等級マスタ!$A$4:$E$53,2,TRUE),"")</f>
        <v/>
      </c>
      <c r="K47" s="11" t="str">
        <f>IF(H47="OK",VLOOKUP(D47,等級マスタ!$A$4:$E$53,3,TRUE),"")</f>
        <v/>
      </c>
      <c r="L47" s="11" t="str">
        <f>IF(H47="OK",VLOOKUP(D47,等級マスタ!$A$4:$E$53,4,TRUE),"")</f>
        <v/>
      </c>
      <c r="M47" s="11" t="str">
        <f>IF(H47="OK",VLOOKUP(D47,等級マスタ!$A$4:$E$53,5,TRUE),"")</f>
        <v/>
      </c>
      <c r="N47" s="11" t="str">
        <f>IF(H47="OK",IF(E47="対象",IF(料率設定!$B$13="給与控除",MAX(0,ROUNDUP(ROUND(K47*(料率設定!$B$7+IF(I47="対象",料率設定!$B$8,0))/2,6)-0.5,0)),IF(料率設定!$B$13="切捨て",ROUNDDOWN(ROUND(K47*(料率設定!$B$7+IF(I47="対象",料率設定!$B$8,0))/2,6),0),ROUND(K47*(料率設定!$B$7+IF(I47="対象",料率設定!$B$8,0))/2,0))),0),"")</f>
        <v/>
      </c>
      <c r="O47" s="11" t="str">
        <f>IF(H47="OK",IF(AND(E47="対象",EOMONTH(料率設定!$B$3,0)&gt;=料率設定!$B$11),IF(料率設定!$B$13="給与控除",MAX(0,ROUNDUP(ROUND(K47*料率設定!$B$10/2,6)-0.5,0)),IF(料率設定!$B$13="切捨て",ROUNDDOWN(ROUND(K47*料率設定!$B$10/2,6),0),ROUND(K47*料率設定!$B$10/2,0))),0),"")</f>
        <v/>
      </c>
      <c r="P47" s="11" t="str">
        <f>IF(H47="OK",IF(F47="対象",IF(料率設定!$B$13="給与控除",MAX(0,ROUNDUP(ROUND(M47*料率設定!$B$9/2,6)-0.5,0)),IF(料率設定!$B$13="切捨て",ROUNDDOWN(ROUND(M47*料率設定!$B$9/2,6),0),ROUND(M47*料率設定!$B$9/2,0))),0),"")</f>
        <v/>
      </c>
      <c r="Q47" s="15" t="str">
        <f t="shared" si="1"/>
        <v/>
      </c>
      <c r="R47" s="14" t="str">
        <f>IF(H47="OK",IF(F47="対象",M47*料率設定!$B$12,0),"")</f>
        <v/>
      </c>
      <c r="S47" s="14" t="str">
        <f>IF(H47="OK",IF(E47="対象",K47*(料率設定!$B$7+IF(I47="対象",料率設定!$B$8,0)+IF(EOMONTH(料率設定!$B$3,0)&gt;=料率設定!$B$11,料率設定!$B$10,0)),0)+IF(F47="対象",M47*料率設定!$B$9,0)-Q47+R47,"")</f>
        <v/>
      </c>
    </row>
    <row r="48" spans="1:19" ht="26" customHeight="1">
      <c r="A48" s="4"/>
      <c r="B48" s="4"/>
      <c r="C48" s="12"/>
      <c r="D48" s="13"/>
      <c r="E48" s="4" t="s">
        <v>107</v>
      </c>
      <c r="F48" s="4" t="s">
        <v>107</v>
      </c>
      <c r="G48" s="4" t="s">
        <v>108</v>
      </c>
      <c r="H48" s="11" t="str">
        <f>IF(COUNTA(A48:D48)=0,"",IF(料率設定!$B$15&lt;&gt;"設定OK","要確認：料率設定",IF(OR(A48="",B48="",COUNT(C48:D48)&lt;&gt;2),"要確認：入力不足",IF(OR(C48&lt;=0,C48&gt;EOMONTH(料率設定!$B$3,0),D48&lt;0,D48&lt;&gt;INT(D48)),"要確認：日付・金額",IF(COUNTIF($A$6:$A$105,A48)&gt;1,"要確認：ID重複",IF(OR(AND(E48&lt;&gt;"対象",E48&lt;&gt;"対象外"),AND(F48&lt;&gt;"対象",F48&lt;&gt;"対象外"),AND(G48&lt;&gt;"自動",G48&lt;&gt;"対象",G48&lt;&gt;"対象外")),"要確認：区分",IF(EOMONTH(料率設定!$B$3,0)&gt;=DATE(YEAR(C48)+70,MONTH(C48),DAY(C48))-1,"要確認：70歳以上","OK")))))))</f>
        <v/>
      </c>
      <c r="I48" s="11" t="str">
        <f>IF(H48="OK",IF(E48="対象外","対象外",IF(G48&lt;&gt;"自動",G48,IF(AND(EOMONTH(料率設定!$B$3,0)&gt;=DATE(YEAR(C48)+40,MONTH(C48),DAY(C48))-1,EOMONTH(料率設定!$B$3,0)&lt;DATE(YEAR(C48)+65,MONTH(C48),DAY(C48))-1),"対象","対象外"))),"")</f>
        <v/>
      </c>
      <c r="J48" s="11" t="str">
        <f>IF(H48="OK",VLOOKUP(D48,等級マスタ!$A$4:$E$53,2,TRUE),"")</f>
        <v/>
      </c>
      <c r="K48" s="11" t="str">
        <f>IF(H48="OK",VLOOKUP(D48,等級マスタ!$A$4:$E$53,3,TRUE),"")</f>
        <v/>
      </c>
      <c r="L48" s="11" t="str">
        <f>IF(H48="OK",VLOOKUP(D48,等級マスタ!$A$4:$E$53,4,TRUE),"")</f>
        <v/>
      </c>
      <c r="M48" s="11" t="str">
        <f>IF(H48="OK",VLOOKUP(D48,等級マスタ!$A$4:$E$53,5,TRUE),"")</f>
        <v/>
      </c>
      <c r="N48" s="11" t="str">
        <f>IF(H48="OK",IF(E48="対象",IF(料率設定!$B$13="給与控除",MAX(0,ROUNDUP(ROUND(K48*(料率設定!$B$7+IF(I48="対象",料率設定!$B$8,0))/2,6)-0.5,0)),IF(料率設定!$B$13="切捨て",ROUNDDOWN(ROUND(K48*(料率設定!$B$7+IF(I48="対象",料率設定!$B$8,0))/2,6),0),ROUND(K48*(料率設定!$B$7+IF(I48="対象",料率設定!$B$8,0))/2,0))),0),"")</f>
        <v/>
      </c>
      <c r="O48" s="11" t="str">
        <f>IF(H48="OK",IF(AND(E48="対象",EOMONTH(料率設定!$B$3,0)&gt;=料率設定!$B$11),IF(料率設定!$B$13="給与控除",MAX(0,ROUNDUP(ROUND(K48*料率設定!$B$10/2,6)-0.5,0)),IF(料率設定!$B$13="切捨て",ROUNDDOWN(ROUND(K48*料率設定!$B$10/2,6),0),ROUND(K48*料率設定!$B$10/2,0))),0),"")</f>
        <v/>
      </c>
      <c r="P48" s="11" t="str">
        <f>IF(H48="OK",IF(F48="対象",IF(料率設定!$B$13="給与控除",MAX(0,ROUNDUP(ROUND(M48*料率設定!$B$9/2,6)-0.5,0)),IF(料率設定!$B$13="切捨て",ROUNDDOWN(ROUND(M48*料率設定!$B$9/2,6),0),ROUND(M48*料率設定!$B$9/2,0))),0),"")</f>
        <v/>
      </c>
      <c r="Q48" s="15" t="str">
        <f t="shared" si="1"/>
        <v/>
      </c>
      <c r="R48" s="14" t="str">
        <f>IF(H48="OK",IF(F48="対象",M48*料率設定!$B$12,0),"")</f>
        <v/>
      </c>
      <c r="S48" s="14" t="str">
        <f>IF(H48="OK",IF(E48="対象",K48*(料率設定!$B$7+IF(I48="対象",料率設定!$B$8,0)+IF(EOMONTH(料率設定!$B$3,0)&gt;=料率設定!$B$11,料率設定!$B$10,0)),0)+IF(F48="対象",M48*料率設定!$B$9,0)-Q48+R48,"")</f>
        <v/>
      </c>
    </row>
    <row r="49" spans="1:19" ht="26" customHeight="1">
      <c r="A49" s="4"/>
      <c r="B49" s="4"/>
      <c r="C49" s="12"/>
      <c r="D49" s="13"/>
      <c r="E49" s="4" t="s">
        <v>107</v>
      </c>
      <c r="F49" s="4" t="s">
        <v>107</v>
      </c>
      <c r="G49" s="4" t="s">
        <v>108</v>
      </c>
      <c r="H49" s="11" t="str">
        <f>IF(COUNTA(A49:D49)=0,"",IF(料率設定!$B$15&lt;&gt;"設定OK","要確認：料率設定",IF(OR(A49="",B49="",COUNT(C49:D49)&lt;&gt;2),"要確認：入力不足",IF(OR(C49&lt;=0,C49&gt;EOMONTH(料率設定!$B$3,0),D49&lt;0,D49&lt;&gt;INT(D49)),"要確認：日付・金額",IF(COUNTIF($A$6:$A$105,A49)&gt;1,"要確認：ID重複",IF(OR(AND(E49&lt;&gt;"対象",E49&lt;&gt;"対象外"),AND(F49&lt;&gt;"対象",F49&lt;&gt;"対象外"),AND(G49&lt;&gt;"自動",G49&lt;&gt;"対象",G49&lt;&gt;"対象外")),"要確認：区分",IF(EOMONTH(料率設定!$B$3,0)&gt;=DATE(YEAR(C49)+70,MONTH(C49),DAY(C49))-1,"要確認：70歳以上","OK")))))))</f>
        <v/>
      </c>
      <c r="I49" s="11" t="str">
        <f>IF(H49="OK",IF(E49="対象外","対象外",IF(G49&lt;&gt;"自動",G49,IF(AND(EOMONTH(料率設定!$B$3,0)&gt;=DATE(YEAR(C49)+40,MONTH(C49),DAY(C49))-1,EOMONTH(料率設定!$B$3,0)&lt;DATE(YEAR(C49)+65,MONTH(C49),DAY(C49))-1),"対象","対象外"))),"")</f>
        <v/>
      </c>
      <c r="J49" s="11" t="str">
        <f>IF(H49="OK",VLOOKUP(D49,等級マスタ!$A$4:$E$53,2,TRUE),"")</f>
        <v/>
      </c>
      <c r="K49" s="11" t="str">
        <f>IF(H49="OK",VLOOKUP(D49,等級マスタ!$A$4:$E$53,3,TRUE),"")</f>
        <v/>
      </c>
      <c r="L49" s="11" t="str">
        <f>IF(H49="OK",VLOOKUP(D49,等級マスタ!$A$4:$E$53,4,TRUE),"")</f>
        <v/>
      </c>
      <c r="M49" s="11" t="str">
        <f>IF(H49="OK",VLOOKUP(D49,等級マスタ!$A$4:$E$53,5,TRUE),"")</f>
        <v/>
      </c>
      <c r="N49" s="11" t="str">
        <f>IF(H49="OK",IF(E49="対象",IF(料率設定!$B$13="給与控除",MAX(0,ROUNDUP(ROUND(K49*(料率設定!$B$7+IF(I49="対象",料率設定!$B$8,0))/2,6)-0.5,0)),IF(料率設定!$B$13="切捨て",ROUNDDOWN(ROUND(K49*(料率設定!$B$7+IF(I49="対象",料率設定!$B$8,0))/2,6),0),ROUND(K49*(料率設定!$B$7+IF(I49="対象",料率設定!$B$8,0))/2,0))),0),"")</f>
        <v/>
      </c>
      <c r="O49" s="11" t="str">
        <f>IF(H49="OK",IF(AND(E49="対象",EOMONTH(料率設定!$B$3,0)&gt;=料率設定!$B$11),IF(料率設定!$B$13="給与控除",MAX(0,ROUNDUP(ROUND(K49*料率設定!$B$10/2,6)-0.5,0)),IF(料率設定!$B$13="切捨て",ROUNDDOWN(ROUND(K49*料率設定!$B$10/2,6),0),ROUND(K49*料率設定!$B$10/2,0))),0),"")</f>
        <v/>
      </c>
      <c r="P49" s="11" t="str">
        <f>IF(H49="OK",IF(F49="対象",IF(料率設定!$B$13="給与控除",MAX(0,ROUNDUP(ROUND(M49*料率設定!$B$9/2,6)-0.5,0)),IF(料率設定!$B$13="切捨て",ROUNDDOWN(ROUND(M49*料率設定!$B$9/2,6),0),ROUND(M49*料率設定!$B$9/2,0))),0),"")</f>
        <v/>
      </c>
      <c r="Q49" s="15" t="str">
        <f t="shared" si="1"/>
        <v/>
      </c>
      <c r="R49" s="14" t="str">
        <f>IF(H49="OK",IF(F49="対象",M49*料率設定!$B$12,0),"")</f>
        <v/>
      </c>
      <c r="S49" s="14" t="str">
        <f>IF(H49="OK",IF(E49="対象",K49*(料率設定!$B$7+IF(I49="対象",料率設定!$B$8,0)+IF(EOMONTH(料率設定!$B$3,0)&gt;=料率設定!$B$11,料率設定!$B$10,0)),0)+IF(F49="対象",M49*料率設定!$B$9,0)-Q49+R49,"")</f>
        <v/>
      </c>
    </row>
    <row r="50" spans="1:19" ht="26" customHeight="1">
      <c r="A50" s="4"/>
      <c r="B50" s="4"/>
      <c r="C50" s="12"/>
      <c r="D50" s="13"/>
      <c r="E50" s="4" t="s">
        <v>107</v>
      </c>
      <c r="F50" s="4" t="s">
        <v>107</v>
      </c>
      <c r="G50" s="4" t="s">
        <v>108</v>
      </c>
      <c r="H50" s="11" t="str">
        <f>IF(COUNTA(A50:D50)=0,"",IF(料率設定!$B$15&lt;&gt;"設定OK","要確認：料率設定",IF(OR(A50="",B50="",COUNT(C50:D50)&lt;&gt;2),"要確認：入力不足",IF(OR(C50&lt;=0,C50&gt;EOMONTH(料率設定!$B$3,0),D50&lt;0,D50&lt;&gt;INT(D50)),"要確認：日付・金額",IF(COUNTIF($A$6:$A$105,A50)&gt;1,"要確認：ID重複",IF(OR(AND(E50&lt;&gt;"対象",E50&lt;&gt;"対象外"),AND(F50&lt;&gt;"対象",F50&lt;&gt;"対象外"),AND(G50&lt;&gt;"自動",G50&lt;&gt;"対象",G50&lt;&gt;"対象外")),"要確認：区分",IF(EOMONTH(料率設定!$B$3,0)&gt;=DATE(YEAR(C50)+70,MONTH(C50),DAY(C50))-1,"要確認：70歳以上","OK")))))))</f>
        <v/>
      </c>
      <c r="I50" s="11" t="str">
        <f>IF(H50="OK",IF(E50="対象外","対象外",IF(G50&lt;&gt;"自動",G50,IF(AND(EOMONTH(料率設定!$B$3,0)&gt;=DATE(YEAR(C50)+40,MONTH(C50),DAY(C50))-1,EOMONTH(料率設定!$B$3,0)&lt;DATE(YEAR(C50)+65,MONTH(C50),DAY(C50))-1),"対象","対象外"))),"")</f>
        <v/>
      </c>
      <c r="J50" s="11" t="str">
        <f>IF(H50="OK",VLOOKUP(D50,等級マスタ!$A$4:$E$53,2,TRUE),"")</f>
        <v/>
      </c>
      <c r="K50" s="11" t="str">
        <f>IF(H50="OK",VLOOKUP(D50,等級マスタ!$A$4:$E$53,3,TRUE),"")</f>
        <v/>
      </c>
      <c r="L50" s="11" t="str">
        <f>IF(H50="OK",VLOOKUP(D50,等級マスタ!$A$4:$E$53,4,TRUE),"")</f>
        <v/>
      </c>
      <c r="M50" s="11" t="str">
        <f>IF(H50="OK",VLOOKUP(D50,等級マスタ!$A$4:$E$53,5,TRUE),"")</f>
        <v/>
      </c>
      <c r="N50" s="11" t="str">
        <f>IF(H50="OK",IF(E50="対象",IF(料率設定!$B$13="給与控除",MAX(0,ROUNDUP(ROUND(K50*(料率設定!$B$7+IF(I50="対象",料率設定!$B$8,0))/2,6)-0.5,0)),IF(料率設定!$B$13="切捨て",ROUNDDOWN(ROUND(K50*(料率設定!$B$7+IF(I50="対象",料率設定!$B$8,0))/2,6),0),ROUND(K50*(料率設定!$B$7+IF(I50="対象",料率設定!$B$8,0))/2,0))),0),"")</f>
        <v/>
      </c>
      <c r="O50" s="11" t="str">
        <f>IF(H50="OK",IF(AND(E50="対象",EOMONTH(料率設定!$B$3,0)&gt;=料率設定!$B$11),IF(料率設定!$B$13="給与控除",MAX(0,ROUNDUP(ROUND(K50*料率設定!$B$10/2,6)-0.5,0)),IF(料率設定!$B$13="切捨て",ROUNDDOWN(ROUND(K50*料率設定!$B$10/2,6),0),ROUND(K50*料率設定!$B$10/2,0))),0),"")</f>
        <v/>
      </c>
      <c r="P50" s="11" t="str">
        <f>IF(H50="OK",IF(F50="対象",IF(料率設定!$B$13="給与控除",MAX(0,ROUNDUP(ROUND(M50*料率設定!$B$9/2,6)-0.5,0)),IF(料率設定!$B$13="切捨て",ROUNDDOWN(ROUND(M50*料率設定!$B$9/2,6),0),ROUND(M50*料率設定!$B$9/2,0))),0),"")</f>
        <v/>
      </c>
      <c r="Q50" s="15" t="str">
        <f t="shared" si="1"/>
        <v/>
      </c>
      <c r="R50" s="14" t="str">
        <f>IF(H50="OK",IF(F50="対象",M50*料率設定!$B$12,0),"")</f>
        <v/>
      </c>
      <c r="S50" s="14" t="str">
        <f>IF(H50="OK",IF(E50="対象",K50*(料率設定!$B$7+IF(I50="対象",料率設定!$B$8,0)+IF(EOMONTH(料率設定!$B$3,0)&gt;=料率設定!$B$11,料率設定!$B$10,0)),0)+IF(F50="対象",M50*料率設定!$B$9,0)-Q50+R50,"")</f>
        <v/>
      </c>
    </row>
    <row r="51" spans="1:19" ht="26" customHeight="1">
      <c r="A51" s="4"/>
      <c r="B51" s="4"/>
      <c r="C51" s="12"/>
      <c r="D51" s="13"/>
      <c r="E51" s="4" t="s">
        <v>107</v>
      </c>
      <c r="F51" s="4" t="s">
        <v>107</v>
      </c>
      <c r="G51" s="4" t="s">
        <v>108</v>
      </c>
      <c r="H51" s="11" t="str">
        <f>IF(COUNTA(A51:D51)=0,"",IF(料率設定!$B$15&lt;&gt;"設定OK","要確認：料率設定",IF(OR(A51="",B51="",COUNT(C51:D51)&lt;&gt;2),"要確認：入力不足",IF(OR(C51&lt;=0,C51&gt;EOMONTH(料率設定!$B$3,0),D51&lt;0,D51&lt;&gt;INT(D51)),"要確認：日付・金額",IF(COUNTIF($A$6:$A$105,A51)&gt;1,"要確認：ID重複",IF(OR(AND(E51&lt;&gt;"対象",E51&lt;&gt;"対象外"),AND(F51&lt;&gt;"対象",F51&lt;&gt;"対象外"),AND(G51&lt;&gt;"自動",G51&lt;&gt;"対象",G51&lt;&gt;"対象外")),"要確認：区分",IF(EOMONTH(料率設定!$B$3,0)&gt;=DATE(YEAR(C51)+70,MONTH(C51),DAY(C51))-1,"要確認：70歳以上","OK")))))))</f>
        <v/>
      </c>
      <c r="I51" s="11" t="str">
        <f>IF(H51="OK",IF(E51="対象外","対象外",IF(G51&lt;&gt;"自動",G51,IF(AND(EOMONTH(料率設定!$B$3,0)&gt;=DATE(YEAR(C51)+40,MONTH(C51),DAY(C51))-1,EOMONTH(料率設定!$B$3,0)&lt;DATE(YEAR(C51)+65,MONTH(C51),DAY(C51))-1),"対象","対象外"))),"")</f>
        <v/>
      </c>
      <c r="J51" s="11" t="str">
        <f>IF(H51="OK",VLOOKUP(D51,等級マスタ!$A$4:$E$53,2,TRUE),"")</f>
        <v/>
      </c>
      <c r="K51" s="11" t="str">
        <f>IF(H51="OK",VLOOKUP(D51,等級マスタ!$A$4:$E$53,3,TRUE),"")</f>
        <v/>
      </c>
      <c r="L51" s="11" t="str">
        <f>IF(H51="OK",VLOOKUP(D51,等級マスタ!$A$4:$E$53,4,TRUE),"")</f>
        <v/>
      </c>
      <c r="M51" s="11" t="str">
        <f>IF(H51="OK",VLOOKUP(D51,等級マスタ!$A$4:$E$53,5,TRUE),"")</f>
        <v/>
      </c>
      <c r="N51" s="11" t="str">
        <f>IF(H51="OK",IF(E51="対象",IF(料率設定!$B$13="給与控除",MAX(0,ROUNDUP(ROUND(K51*(料率設定!$B$7+IF(I51="対象",料率設定!$B$8,0))/2,6)-0.5,0)),IF(料率設定!$B$13="切捨て",ROUNDDOWN(ROUND(K51*(料率設定!$B$7+IF(I51="対象",料率設定!$B$8,0))/2,6),0),ROUND(K51*(料率設定!$B$7+IF(I51="対象",料率設定!$B$8,0))/2,0))),0),"")</f>
        <v/>
      </c>
      <c r="O51" s="11" t="str">
        <f>IF(H51="OK",IF(AND(E51="対象",EOMONTH(料率設定!$B$3,0)&gt;=料率設定!$B$11),IF(料率設定!$B$13="給与控除",MAX(0,ROUNDUP(ROUND(K51*料率設定!$B$10/2,6)-0.5,0)),IF(料率設定!$B$13="切捨て",ROUNDDOWN(ROUND(K51*料率設定!$B$10/2,6),0),ROUND(K51*料率設定!$B$10/2,0))),0),"")</f>
        <v/>
      </c>
      <c r="P51" s="11" t="str">
        <f>IF(H51="OK",IF(F51="対象",IF(料率設定!$B$13="給与控除",MAX(0,ROUNDUP(ROUND(M51*料率設定!$B$9/2,6)-0.5,0)),IF(料率設定!$B$13="切捨て",ROUNDDOWN(ROUND(M51*料率設定!$B$9/2,6),0),ROUND(M51*料率設定!$B$9/2,0))),0),"")</f>
        <v/>
      </c>
      <c r="Q51" s="15" t="str">
        <f t="shared" si="1"/>
        <v/>
      </c>
      <c r="R51" s="14" t="str">
        <f>IF(H51="OK",IF(F51="対象",M51*料率設定!$B$12,0),"")</f>
        <v/>
      </c>
      <c r="S51" s="14" t="str">
        <f>IF(H51="OK",IF(E51="対象",K51*(料率設定!$B$7+IF(I51="対象",料率設定!$B$8,0)+IF(EOMONTH(料率設定!$B$3,0)&gt;=料率設定!$B$11,料率設定!$B$10,0)),0)+IF(F51="対象",M51*料率設定!$B$9,0)-Q51+R51,"")</f>
        <v/>
      </c>
    </row>
    <row r="52" spans="1:19" ht="26" customHeight="1">
      <c r="A52" s="4"/>
      <c r="B52" s="4"/>
      <c r="C52" s="12"/>
      <c r="D52" s="13"/>
      <c r="E52" s="4" t="s">
        <v>107</v>
      </c>
      <c r="F52" s="4" t="s">
        <v>107</v>
      </c>
      <c r="G52" s="4" t="s">
        <v>108</v>
      </c>
      <c r="H52" s="11" t="str">
        <f>IF(COUNTA(A52:D52)=0,"",IF(料率設定!$B$15&lt;&gt;"設定OK","要確認：料率設定",IF(OR(A52="",B52="",COUNT(C52:D52)&lt;&gt;2),"要確認：入力不足",IF(OR(C52&lt;=0,C52&gt;EOMONTH(料率設定!$B$3,0),D52&lt;0,D52&lt;&gt;INT(D52)),"要確認：日付・金額",IF(COUNTIF($A$6:$A$105,A52)&gt;1,"要確認：ID重複",IF(OR(AND(E52&lt;&gt;"対象",E52&lt;&gt;"対象外"),AND(F52&lt;&gt;"対象",F52&lt;&gt;"対象外"),AND(G52&lt;&gt;"自動",G52&lt;&gt;"対象",G52&lt;&gt;"対象外")),"要確認：区分",IF(EOMONTH(料率設定!$B$3,0)&gt;=DATE(YEAR(C52)+70,MONTH(C52),DAY(C52))-1,"要確認：70歳以上","OK")))))))</f>
        <v/>
      </c>
      <c r="I52" s="11" t="str">
        <f>IF(H52="OK",IF(E52="対象外","対象外",IF(G52&lt;&gt;"自動",G52,IF(AND(EOMONTH(料率設定!$B$3,0)&gt;=DATE(YEAR(C52)+40,MONTH(C52),DAY(C52))-1,EOMONTH(料率設定!$B$3,0)&lt;DATE(YEAR(C52)+65,MONTH(C52),DAY(C52))-1),"対象","対象外"))),"")</f>
        <v/>
      </c>
      <c r="J52" s="11" t="str">
        <f>IF(H52="OK",VLOOKUP(D52,等級マスタ!$A$4:$E$53,2,TRUE),"")</f>
        <v/>
      </c>
      <c r="K52" s="11" t="str">
        <f>IF(H52="OK",VLOOKUP(D52,等級マスタ!$A$4:$E$53,3,TRUE),"")</f>
        <v/>
      </c>
      <c r="L52" s="11" t="str">
        <f>IF(H52="OK",VLOOKUP(D52,等級マスタ!$A$4:$E$53,4,TRUE),"")</f>
        <v/>
      </c>
      <c r="M52" s="11" t="str">
        <f>IF(H52="OK",VLOOKUP(D52,等級マスタ!$A$4:$E$53,5,TRUE),"")</f>
        <v/>
      </c>
      <c r="N52" s="11" t="str">
        <f>IF(H52="OK",IF(E52="対象",IF(料率設定!$B$13="給与控除",MAX(0,ROUNDUP(ROUND(K52*(料率設定!$B$7+IF(I52="対象",料率設定!$B$8,0))/2,6)-0.5,0)),IF(料率設定!$B$13="切捨て",ROUNDDOWN(ROUND(K52*(料率設定!$B$7+IF(I52="対象",料率設定!$B$8,0))/2,6),0),ROUND(K52*(料率設定!$B$7+IF(I52="対象",料率設定!$B$8,0))/2,0))),0),"")</f>
        <v/>
      </c>
      <c r="O52" s="11" t="str">
        <f>IF(H52="OK",IF(AND(E52="対象",EOMONTH(料率設定!$B$3,0)&gt;=料率設定!$B$11),IF(料率設定!$B$13="給与控除",MAX(0,ROUNDUP(ROUND(K52*料率設定!$B$10/2,6)-0.5,0)),IF(料率設定!$B$13="切捨て",ROUNDDOWN(ROUND(K52*料率設定!$B$10/2,6),0),ROUND(K52*料率設定!$B$10/2,0))),0),"")</f>
        <v/>
      </c>
      <c r="P52" s="11" t="str">
        <f>IF(H52="OK",IF(F52="対象",IF(料率設定!$B$13="給与控除",MAX(0,ROUNDUP(ROUND(M52*料率設定!$B$9/2,6)-0.5,0)),IF(料率設定!$B$13="切捨て",ROUNDDOWN(ROUND(M52*料率設定!$B$9/2,6),0),ROUND(M52*料率設定!$B$9/2,0))),0),"")</f>
        <v/>
      </c>
      <c r="Q52" s="15" t="str">
        <f t="shared" si="1"/>
        <v/>
      </c>
      <c r="R52" s="14" t="str">
        <f>IF(H52="OK",IF(F52="対象",M52*料率設定!$B$12,0),"")</f>
        <v/>
      </c>
      <c r="S52" s="14" t="str">
        <f>IF(H52="OK",IF(E52="対象",K52*(料率設定!$B$7+IF(I52="対象",料率設定!$B$8,0)+IF(EOMONTH(料率設定!$B$3,0)&gt;=料率設定!$B$11,料率設定!$B$10,0)),0)+IF(F52="対象",M52*料率設定!$B$9,0)-Q52+R52,"")</f>
        <v/>
      </c>
    </row>
    <row r="53" spans="1:19" ht="26" customHeight="1">
      <c r="A53" s="4"/>
      <c r="B53" s="4"/>
      <c r="C53" s="12"/>
      <c r="D53" s="13"/>
      <c r="E53" s="4" t="s">
        <v>107</v>
      </c>
      <c r="F53" s="4" t="s">
        <v>107</v>
      </c>
      <c r="G53" s="4" t="s">
        <v>108</v>
      </c>
      <c r="H53" s="11" t="str">
        <f>IF(COUNTA(A53:D53)=0,"",IF(料率設定!$B$15&lt;&gt;"設定OK","要確認：料率設定",IF(OR(A53="",B53="",COUNT(C53:D53)&lt;&gt;2),"要確認：入力不足",IF(OR(C53&lt;=0,C53&gt;EOMONTH(料率設定!$B$3,0),D53&lt;0,D53&lt;&gt;INT(D53)),"要確認：日付・金額",IF(COUNTIF($A$6:$A$105,A53)&gt;1,"要確認：ID重複",IF(OR(AND(E53&lt;&gt;"対象",E53&lt;&gt;"対象外"),AND(F53&lt;&gt;"対象",F53&lt;&gt;"対象外"),AND(G53&lt;&gt;"自動",G53&lt;&gt;"対象",G53&lt;&gt;"対象外")),"要確認：区分",IF(EOMONTH(料率設定!$B$3,0)&gt;=DATE(YEAR(C53)+70,MONTH(C53),DAY(C53))-1,"要確認：70歳以上","OK")))))))</f>
        <v/>
      </c>
      <c r="I53" s="11" t="str">
        <f>IF(H53="OK",IF(E53="対象外","対象外",IF(G53&lt;&gt;"自動",G53,IF(AND(EOMONTH(料率設定!$B$3,0)&gt;=DATE(YEAR(C53)+40,MONTH(C53),DAY(C53))-1,EOMONTH(料率設定!$B$3,0)&lt;DATE(YEAR(C53)+65,MONTH(C53),DAY(C53))-1),"対象","対象外"))),"")</f>
        <v/>
      </c>
      <c r="J53" s="11" t="str">
        <f>IF(H53="OK",VLOOKUP(D53,等級マスタ!$A$4:$E$53,2,TRUE),"")</f>
        <v/>
      </c>
      <c r="K53" s="11" t="str">
        <f>IF(H53="OK",VLOOKUP(D53,等級マスタ!$A$4:$E$53,3,TRUE),"")</f>
        <v/>
      </c>
      <c r="L53" s="11" t="str">
        <f>IF(H53="OK",VLOOKUP(D53,等級マスタ!$A$4:$E$53,4,TRUE),"")</f>
        <v/>
      </c>
      <c r="M53" s="11" t="str">
        <f>IF(H53="OK",VLOOKUP(D53,等級マスタ!$A$4:$E$53,5,TRUE),"")</f>
        <v/>
      </c>
      <c r="N53" s="11" t="str">
        <f>IF(H53="OK",IF(E53="対象",IF(料率設定!$B$13="給与控除",MAX(0,ROUNDUP(ROUND(K53*(料率設定!$B$7+IF(I53="対象",料率設定!$B$8,0))/2,6)-0.5,0)),IF(料率設定!$B$13="切捨て",ROUNDDOWN(ROUND(K53*(料率設定!$B$7+IF(I53="対象",料率設定!$B$8,0))/2,6),0),ROUND(K53*(料率設定!$B$7+IF(I53="対象",料率設定!$B$8,0))/2,0))),0),"")</f>
        <v/>
      </c>
      <c r="O53" s="11" t="str">
        <f>IF(H53="OK",IF(AND(E53="対象",EOMONTH(料率設定!$B$3,0)&gt;=料率設定!$B$11),IF(料率設定!$B$13="給与控除",MAX(0,ROUNDUP(ROUND(K53*料率設定!$B$10/2,6)-0.5,0)),IF(料率設定!$B$13="切捨て",ROUNDDOWN(ROUND(K53*料率設定!$B$10/2,6),0),ROUND(K53*料率設定!$B$10/2,0))),0),"")</f>
        <v/>
      </c>
      <c r="P53" s="11" t="str">
        <f>IF(H53="OK",IF(F53="対象",IF(料率設定!$B$13="給与控除",MAX(0,ROUNDUP(ROUND(M53*料率設定!$B$9/2,6)-0.5,0)),IF(料率設定!$B$13="切捨て",ROUNDDOWN(ROUND(M53*料率設定!$B$9/2,6),0),ROUND(M53*料率設定!$B$9/2,0))),0),"")</f>
        <v/>
      </c>
      <c r="Q53" s="15" t="str">
        <f t="shared" si="1"/>
        <v/>
      </c>
      <c r="R53" s="14" t="str">
        <f>IF(H53="OK",IF(F53="対象",M53*料率設定!$B$12,0),"")</f>
        <v/>
      </c>
      <c r="S53" s="14" t="str">
        <f>IF(H53="OK",IF(E53="対象",K53*(料率設定!$B$7+IF(I53="対象",料率設定!$B$8,0)+IF(EOMONTH(料率設定!$B$3,0)&gt;=料率設定!$B$11,料率設定!$B$10,0)),0)+IF(F53="対象",M53*料率設定!$B$9,0)-Q53+R53,"")</f>
        <v/>
      </c>
    </row>
    <row r="54" spans="1:19" ht="26" customHeight="1">
      <c r="A54" s="4"/>
      <c r="B54" s="4"/>
      <c r="C54" s="12"/>
      <c r="D54" s="13"/>
      <c r="E54" s="4" t="s">
        <v>107</v>
      </c>
      <c r="F54" s="4" t="s">
        <v>107</v>
      </c>
      <c r="G54" s="4" t="s">
        <v>108</v>
      </c>
      <c r="H54" s="11" t="str">
        <f>IF(COUNTA(A54:D54)=0,"",IF(料率設定!$B$15&lt;&gt;"設定OK","要確認：料率設定",IF(OR(A54="",B54="",COUNT(C54:D54)&lt;&gt;2),"要確認：入力不足",IF(OR(C54&lt;=0,C54&gt;EOMONTH(料率設定!$B$3,0),D54&lt;0,D54&lt;&gt;INT(D54)),"要確認：日付・金額",IF(COUNTIF($A$6:$A$105,A54)&gt;1,"要確認：ID重複",IF(OR(AND(E54&lt;&gt;"対象",E54&lt;&gt;"対象外"),AND(F54&lt;&gt;"対象",F54&lt;&gt;"対象外"),AND(G54&lt;&gt;"自動",G54&lt;&gt;"対象",G54&lt;&gt;"対象外")),"要確認：区分",IF(EOMONTH(料率設定!$B$3,0)&gt;=DATE(YEAR(C54)+70,MONTH(C54),DAY(C54))-1,"要確認：70歳以上","OK")))))))</f>
        <v/>
      </c>
      <c r="I54" s="11" t="str">
        <f>IF(H54="OK",IF(E54="対象外","対象外",IF(G54&lt;&gt;"自動",G54,IF(AND(EOMONTH(料率設定!$B$3,0)&gt;=DATE(YEAR(C54)+40,MONTH(C54),DAY(C54))-1,EOMONTH(料率設定!$B$3,0)&lt;DATE(YEAR(C54)+65,MONTH(C54),DAY(C54))-1),"対象","対象外"))),"")</f>
        <v/>
      </c>
      <c r="J54" s="11" t="str">
        <f>IF(H54="OK",VLOOKUP(D54,等級マスタ!$A$4:$E$53,2,TRUE),"")</f>
        <v/>
      </c>
      <c r="K54" s="11" t="str">
        <f>IF(H54="OK",VLOOKUP(D54,等級マスタ!$A$4:$E$53,3,TRUE),"")</f>
        <v/>
      </c>
      <c r="L54" s="11" t="str">
        <f>IF(H54="OK",VLOOKUP(D54,等級マスタ!$A$4:$E$53,4,TRUE),"")</f>
        <v/>
      </c>
      <c r="M54" s="11" t="str">
        <f>IF(H54="OK",VLOOKUP(D54,等級マスタ!$A$4:$E$53,5,TRUE),"")</f>
        <v/>
      </c>
      <c r="N54" s="11" t="str">
        <f>IF(H54="OK",IF(E54="対象",IF(料率設定!$B$13="給与控除",MAX(0,ROUNDUP(ROUND(K54*(料率設定!$B$7+IF(I54="対象",料率設定!$B$8,0))/2,6)-0.5,0)),IF(料率設定!$B$13="切捨て",ROUNDDOWN(ROUND(K54*(料率設定!$B$7+IF(I54="対象",料率設定!$B$8,0))/2,6),0),ROUND(K54*(料率設定!$B$7+IF(I54="対象",料率設定!$B$8,0))/2,0))),0),"")</f>
        <v/>
      </c>
      <c r="O54" s="11" t="str">
        <f>IF(H54="OK",IF(AND(E54="対象",EOMONTH(料率設定!$B$3,0)&gt;=料率設定!$B$11),IF(料率設定!$B$13="給与控除",MAX(0,ROUNDUP(ROUND(K54*料率設定!$B$10/2,6)-0.5,0)),IF(料率設定!$B$13="切捨て",ROUNDDOWN(ROUND(K54*料率設定!$B$10/2,6),0),ROUND(K54*料率設定!$B$10/2,0))),0),"")</f>
        <v/>
      </c>
      <c r="P54" s="11" t="str">
        <f>IF(H54="OK",IF(F54="対象",IF(料率設定!$B$13="給与控除",MAX(0,ROUNDUP(ROUND(M54*料率設定!$B$9/2,6)-0.5,0)),IF(料率設定!$B$13="切捨て",ROUNDDOWN(ROUND(M54*料率設定!$B$9/2,6),0),ROUND(M54*料率設定!$B$9/2,0))),0),"")</f>
        <v/>
      </c>
      <c r="Q54" s="15" t="str">
        <f t="shared" si="1"/>
        <v/>
      </c>
      <c r="R54" s="14" t="str">
        <f>IF(H54="OK",IF(F54="対象",M54*料率設定!$B$12,0),"")</f>
        <v/>
      </c>
      <c r="S54" s="14" t="str">
        <f>IF(H54="OK",IF(E54="対象",K54*(料率設定!$B$7+IF(I54="対象",料率設定!$B$8,0)+IF(EOMONTH(料率設定!$B$3,0)&gt;=料率設定!$B$11,料率設定!$B$10,0)),0)+IF(F54="対象",M54*料率設定!$B$9,0)-Q54+R54,"")</f>
        <v/>
      </c>
    </row>
    <row r="55" spans="1:19" ht="26" customHeight="1">
      <c r="A55" s="4"/>
      <c r="B55" s="4"/>
      <c r="C55" s="12"/>
      <c r="D55" s="13"/>
      <c r="E55" s="4" t="s">
        <v>107</v>
      </c>
      <c r="F55" s="4" t="s">
        <v>107</v>
      </c>
      <c r="G55" s="4" t="s">
        <v>108</v>
      </c>
      <c r="H55" s="11" t="str">
        <f>IF(COUNTA(A55:D55)=0,"",IF(料率設定!$B$15&lt;&gt;"設定OK","要確認：料率設定",IF(OR(A55="",B55="",COUNT(C55:D55)&lt;&gt;2),"要確認：入力不足",IF(OR(C55&lt;=0,C55&gt;EOMONTH(料率設定!$B$3,0),D55&lt;0,D55&lt;&gt;INT(D55)),"要確認：日付・金額",IF(COUNTIF($A$6:$A$105,A55)&gt;1,"要確認：ID重複",IF(OR(AND(E55&lt;&gt;"対象",E55&lt;&gt;"対象外"),AND(F55&lt;&gt;"対象",F55&lt;&gt;"対象外"),AND(G55&lt;&gt;"自動",G55&lt;&gt;"対象",G55&lt;&gt;"対象外")),"要確認：区分",IF(EOMONTH(料率設定!$B$3,0)&gt;=DATE(YEAR(C55)+70,MONTH(C55),DAY(C55))-1,"要確認：70歳以上","OK")))))))</f>
        <v/>
      </c>
      <c r="I55" s="11" t="str">
        <f>IF(H55="OK",IF(E55="対象外","対象外",IF(G55&lt;&gt;"自動",G55,IF(AND(EOMONTH(料率設定!$B$3,0)&gt;=DATE(YEAR(C55)+40,MONTH(C55),DAY(C55))-1,EOMONTH(料率設定!$B$3,0)&lt;DATE(YEAR(C55)+65,MONTH(C55),DAY(C55))-1),"対象","対象外"))),"")</f>
        <v/>
      </c>
      <c r="J55" s="11" t="str">
        <f>IF(H55="OK",VLOOKUP(D55,等級マスタ!$A$4:$E$53,2,TRUE),"")</f>
        <v/>
      </c>
      <c r="K55" s="11" t="str">
        <f>IF(H55="OK",VLOOKUP(D55,等級マスタ!$A$4:$E$53,3,TRUE),"")</f>
        <v/>
      </c>
      <c r="L55" s="11" t="str">
        <f>IF(H55="OK",VLOOKUP(D55,等級マスタ!$A$4:$E$53,4,TRUE),"")</f>
        <v/>
      </c>
      <c r="M55" s="11" t="str">
        <f>IF(H55="OK",VLOOKUP(D55,等級マスタ!$A$4:$E$53,5,TRUE),"")</f>
        <v/>
      </c>
      <c r="N55" s="11" t="str">
        <f>IF(H55="OK",IF(E55="対象",IF(料率設定!$B$13="給与控除",MAX(0,ROUNDUP(ROUND(K55*(料率設定!$B$7+IF(I55="対象",料率設定!$B$8,0))/2,6)-0.5,0)),IF(料率設定!$B$13="切捨て",ROUNDDOWN(ROUND(K55*(料率設定!$B$7+IF(I55="対象",料率設定!$B$8,0))/2,6),0),ROUND(K55*(料率設定!$B$7+IF(I55="対象",料率設定!$B$8,0))/2,0))),0),"")</f>
        <v/>
      </c>
      <c r="O55" s="11" t="str">
        <f>IF(H55="OK",IF(AND(E55="対象",EOMONTH(料率設定!$B$3,0)&gt;=料率設定!$B$11),IF(料率設定!$B$13="給与控除",MAX(0,ROUNDUP(ROUND(K55*料率設定!$B$10/2,6)-0.5,0)),IF(料率設定!$B$13="切捨て",ROUNDDOWN(ROUND(K55*料率設定!$B$10/2,6),0),ROUND(K55*料率設定!$B$10/2,0))),0),"")</f>
        <v/>
      </c>
      <c r="P55" s="11" t="str">
        <f>IF(H55="OK",IF(F55="対象",IF(料率設定!$B$13="給与控除",MAX(0,ROUNDUP(ROUND(M55*料率設定!$B$9/2,6)-0.5,0)),IF(料率設定!$B$13="切捨て",ROUNDDOWN(ROUND(M55*料率設定!$B$9/2,6),0),ROUND(M55*料率設定!$B$9/2,0))),0),"")</f>
        <v/>
      </c>
      <c r="Q55" s="15" t="str">
        <f t="shared" si="1"/>
        <v/>
      </c>
      <c r="R55" s="14" t="str">
        <f>IF(H55="OK",IF(F55="対象",M55*料率設定!$B$12,0),"")</f>
        <v/>
      </c>
      <c r="S55" s="14" t="str">
        <f>IF(H55="OK",IF(E55="対象",K55*(料率設定!$B$7+IF(I55="対象",料率設定!$B$8,0)+IF(EOMONTH(料率設定!$B$3,0)&gt;=料率設定!$B$11,料率設定!$B$10,0)),0)+IF(F55="対象",M55*料率設定!$B$9,0)-Q55+R55,"")</f>
        <v/>
      </c>
    </row>
    <row r="56" spans="1:19" ht="26" customHeight="1">
      <c r="A56" s="4"/>
      <c r="B56" s="4"/>
      <c r="C56" s="12"/>
      <c r="D56" s="13"/>
      <c r="E56" s="4" t="s">
        <v>107</v>
      </c>
      <c r="F56" s="4" t="s">
        <v>107</v>
      </c>
      <c r="G56" s="4" t="s">
        <v>108</v>
      </c>
      <c r="H56" s="11" t="str">
        <f>IF(COUNTA(A56:D56)=0,"",IF(料率設定!$B$15&lt;&gt;"設定OK","要確認：料率設定",IF(OR(A56="",B56="",COUNT(C56:D56)&lt;&gt;2),"要確認：入力不足",IF(OR(C56&lt;=0,C56&gt;EOMONTH(料率設定!$B$3,0),D56&lt;0,D56&lt;&gt;INT(D56)),"要確認：日付・金額",IF(COUNTIF($A$6:$A$105,A56)&gt;1,"要確認：ID重複",IF(OR(AND(E56&lt;&gt;"対象",E56&lt;&gt;"対象外"),AND(F56&lt;&gt;"対象",F56&lt;&gt;"対象外"),AND(G56&lt;&gt;"自動",G56&lt;&gt;"対象",G56&lt;&gt;"対象外")),"要確認：区分",IF(EOMONTH(料率設定!$B$3,0)&gt;=DATE(YEAR(C56)+70,MONTH(C56),DAY(C56))-1,"要確認：70歳以上","OK")))))))</f>
        <v/>
      </c>
      <c r="I56" s="11" t="str">
        <f>IF(H56="OK",IF(E56="対象外","対象外",IF(G56&lt;&gt;"自動",G56,IF(AND(EOMONTH(料率設定!$B$3,0)&gt;=DATE(YEAR(C56)+40,MONTH(C56),DAY(C56))-1,EOMONTH(料率設定!$B$3,0)&lt;DATE(YEAR(C56)+65,MONTH(C56),DAY(C56))-1),"対象","対象外"))),"")</f>
        <v/>
      </c>
      <c r="J56" s="11" t="str">
        <f>IF(H56="OK",VLOOKUP(D56,等級マスタ!$A$4:$E$53,2,TRUE),"")</f>
        <v/>
      </c>
      <c r="K56" s="11" t="str">
        <f>IF(H56="OK",VLOOKUP(D56,等級マスタ!$A$4:$E$53,3,TRUE),"")</f>
        <v/>
      </c>
      <c r="L56" s="11" t="str">
        <f>IF(H56="OK",VLOOKUP(D56,等級マスタ!$A$4:$E$53,4,TRUE),"")</f>
        <v/>
      </c>
      <c r="M56" s="11" t="str">
        <f>IF(H56="OK",VLOOKUP(D56,等級マスタ!$A$4:$E$53,5,TRUE),"")</f>
        <v/>
      </c>
      <c r="N56" s="11" t="str">
        <f>IF(H56="OK",IF(E56="対象",IF(料率設定!$B$13="給与控除",MAX(0,ROUNDUP(ROUND(K56*(料率設定!$B$7+IF(I56="対象",料率設定!$B$8,0))/2,6)-0.5,0)),IF(料率設定!$B$13="切捨て",ROUNDDOWN(ROUND(K56*(料率設定!$B$7+IF(I56="対象",料率設定!$B$8,0))/2,6),0),ROUND(K56*(料率設定!$B$7+IF(I56="対象",料率設定!$B$8,0))/2,0))),0),"")</f>
        <v/>
      </c>
      <c r="O56" s="11" t="str">
        <f>IF(H56="OK",IF(AND(E56="対象",EOMONTH(料率設定!$B$3,0)&gt;=料率設定!$B$11),IF(料率設定!$B$13="給与控除",MAX(0,ROUNDUP(ROUND(K56*料率設定!$B$10/2,6)-0.5,0)),IF(料率設定!$B$13="切捨て",ROUNDDOWN(ROUND(K56*料率設定!$B$10/2,6),0),ROUND(K56*料率設定!$B$10/2,0))),0),"")</f>
        <v/>
      </c>
      <c r="P56" s="11" t="str">
        <f>IF(H56="OK",IF(F56="対象",IF(料率設定!$B$13="給与控除",MAX(0,ROUNDUP(ROUND(M56*料率設定!$B$9/2,6)-0.5,0)),IF(料率設定!$B$13="切捨て",ROUNDDOWN(ROUND(M56*料率設定!$B$9/2,6),0),ROUND(M56*料率設定!$B$9/2,0))),0),"")</f>
        <v/>
      </c>
      <c r="Q56" s="15" t="str">
        <f t="shared" si="1"/>
        <v/>
      </c>
      <c r="R56" s="14" t="str">
        <f>IF(H56="OK",IF(F56="対象",M56*料率設定!$B$12,0),"")</f>
        <v/>
      </c>
      <c r="S56" s="14" t="str">
        <f>IF(H56="OK",IF(E56="対象",K56*(料率設定!$B$7+IF(I56="対象",料率設定!$B$8,0)+IF(EOMONTH(料率設定!$B$3,0)&gt;=料率設定!$B$11,料率設定!$B$10,0)),0)+IF(F56="対象",M56*料率設定!$B$9,0)-Q56+R56,"")</f>
        <v/>
      </c>
    </row>
    <row r="57" spans="1:19" ht="26" customHeight="1">
      <c r="A57" s="4"/>
      <c r="B57" s="4"/>
      <c r="C57" s="12"/>
      <c r="D57" s="13"/>
      <c r="E57" s="4" t="s">
        <v>107</v>
      </c>
      <c r="F57" s="4" t="s">
        <v>107</v>
      </c>
      <c r="G57" s="4" t="s">
        <v>108</v>
      </c>
      <c r="H57" s="11" t="str">
        <f>IF(COUNTA(A57:D57)=0,"",IF(料率設定!$B$15&lt;&gt;"設定OK","要確認：料率設定",IF(OR(A57="",B57="",COUNT(C57:D57)&lt;&gt;2),"要確認：入力不足",IF(OR(C57&lt;=0,C57&gt;EOMONTH(料率設定!$B$3,0),D57&lt;0,D57&lt;&gt;INT(D57)),"要確認：日付・金額",IF(COUNTIF($A$6:$A$105,A57)&gt;1,"要確認：ID重複",IF(OR(AND(E57&lt;&gt;"対象",E57&lt;&gt;"対象外"),AND(F57&lt;&gt;"対象",F57&lt;&gt;"対象外"),AND(G57&lt;&gt;"自動",G57&lt;&gt;"対象",G57&lt;&gt;"対象外")),"要確認：区分",IF(EOMONTH(料率設定!$B$3,0)&gt;=DATE(YEAR(C57)+70,MONTH(C57),DAY(C57))-1,"要確認：70歳以上","OK")))))))</f>
        <v/>
      </c>
      <c r="I57" s="11" t="str">
        <f>IF(H57="OK",IF(E57="対象外","対象外",IF(G57&lt;&gt;"自動",G57,IF(AND(EOMONTH(料率設定!$B$3,0)&gt;=DATE(YEAR(C57)+40,MONTH(C57),DAY(C57))-1,EOMONTH(料率設定!$B$3,0)&lt;DATE(YEAR(C57)+65,MONTH(C57),DAY(C57))-1),"対象","対象外"))),"")</f>
        <v/>
      </c>
      <c r="J57" s="11" t="str">
        <f>IF(H57="OK",VLOOKUP(D57,等級マスタ!$A$4:$E$53,2,TRUE),"")</f>
        <v/>
      </c>
      <c r="K57" s="11" t="str">
        <f>IF(H57="OK",VLOOKUP(D57,等級マスタ!$A$4:$E$53,3,TRUE),"")</f>
        <v/>
      </c>
      <c r="L57" s="11" t="str">
        <f>IF(H57="OK",VLOOKUP(D57,等級マスタ!$A$4:$E$53,4,TRUE),"")</f>
        <v/>
      </c>
      <c r="M57" s="11" t="str">
        <f>IF(H57="OK",VLOOKUP(D57,等級マスタ!$A$4:$E$53,5,TRUE),"")</f>
        <v/>
      </c>
      <c r="N57" s="11" t="str">
        <f>IF(H57="OK",IF(E57="対象",IF(料率設定!$B$13="給与控除",MAX(0,ROUNDUP(ROUND(K57*(料率設定!$B$7+IF(I57="対象",料率設定!$B$8,0))/2,6)-0.5,0)),IF(料率設定!$B$13="切捨て",ROUNDDOWN(ROUND(K57*(料率設定!$B$7+IF(I57="対象",料率設定!$B$8,0))/2,6),0),ROUND(K57*(料率設定!$B$7+IF(I57="対象",料率設定!$B$8,0))/2,0))),0),"")</f>
        <v/>
      </c>
      <c r="O57" s="11" t="str">
        <f>IF(H57="OK",IF(AND(E57="対象",EOMONTH(料率設定!$B$3,0)&gt;=料率設定!$B$11),IF(料率設定!$B$13="給与控除",MAX(0,ROUNDUP(ROUND(K57*料率設定!$B$10/2,6)-0.5,0)),IF(料率設定!$B$13="切捨て",ROUNDDOWN(ROUND(K57*料率設定!$B$10/2,6),0),ROUND(K57*料率設定!$B$10/2,0))),0),"")</f>
        <v/>
      </c>
      <c r="P57" s="11" t="str">
        <f>IF(H57="OK",IF(F57="対象",IF(料率設定!$B$13="給与控除",MAX(0,ROUNDUP(ROUND(M57*料率設定!$B$9/2,6)-0.5,0)),IF(料率設定!$B$13="切捨て",ROUNDDOWN(ROUND(M57*料率設定!$B$9/2,6),0),ROUND(M57*料率設定!$B$9/2,0))),0),"")</f>
        <v/>
      </c>
      <c r="Q57" s="15" t="str">
        <f t="shared" si="1"/>
        <v/>
      </c>
      <c r="R57" s="14" t="str">
        <f>IF(H57="OK",IF(F57="対象",M57*料率設定!$B$12,0),"")</f>
        <v/>
      </c>
      <c r="S57" s="14" t="str">
        <f>IF(H57="OK",IF(E57="対象",K57*(料率設定!$B$7+IF(I57="対象",料率設定!$B$8,0)+IF(EOMONTH(料率設定!$B$3,0)&gt;=料率設定!$B$11,料率設定!$B$10,0)),0)+IF(F57="対象",M57*料率設定!$B$9,0)-Q57+R57,"")</f>
        <v/>
      </c>
    </row>
    <row r="58" spans="1:19" ht="26" customHeight="1">
      <c r="A58" s="4"/>
      <c r="B58" s="4"/>
      <c r="C58" s="12"/>
      <c r="D58" s="13"/>
      <c r="E58" s="4" t="s">
        <v>107</v>
      </c>
      <c r="F58" s="4" t="s">
        <v>107</v>
      </c>
      <c r="G58" s="4" t="s">
        <v>108</v>
      </c>
      <c r="H58" s="11" t="str">
        <f>IF(COUNTA(A58:D58)=0,"",IF(料率設定!$B$15&lt;&gt;"設定OK","要確認：料率設定",IF(OR(A58="",B58="",COUNT(C58:D58)&lt;&gt;2),"要確認：入力不足",IF(OR(C58&lt;=0,C58&gt;EOMONTH(料率設定!$B$3,0),D58&lt;0,D58&lt;&gt;INT(D58)),"要確認：日付・金額",IF(COUNTIF($A$6:$A$105,A58)&gt;1,"要確認：ID重複",IF(OR(AND(E58&lt;&gt;"対象",E58&lt;&gt;"対象外"),AND(F58&lt;&gt;"対象",F58&lt;&gt;"対象外"),AND(G58&lt;&gt;"自動",G58&lt;&gt;"対象",G58&lt;&gt;"対象外")),"要確認：区分",IF(EOMONTH(料率設定!$B$3,0)&gt;=DATE(YEAR(C58)+70,MONTH(C58),DAY(C58))-1,"要確認：70歳以上","OK")))))))</f>
        <v/>
      </c>
      <c r="I58" s="11" t="str">
        <f>IF(H58="OK",IF(E58="対象外","対象外",IF(G58&lt;&gt;"自動",G58,IF(AND(EOMONTH(料率設定!$B$3,0)&gt;=DATE(YEAR(C58)+40,MONTH(C58),DAY(C58))-1,EOMONTH(料率設定!$B$3,0)&lt;DATE(YEAR(C58)+65,MONTH(C58),DAY(C58))-1),"対象","対象外"))),"")</f>
        <v/>
      </c>
      <c r="J58" s="11" t="str">
        <f>IF(H58="OK",VLOOKUP(D58,等級マスタ!$A$4:$E$53,2,TRUE),"")</f>
        <v/>
      </c>
      <c r="K58" s="11" t="str">
        <f>IF(H58="OK",VLOOKUP(D58,等級マスタ!$A$4:$E$53,3,TRUE),"")</f>
        <v/>
      </c>
      <c r="L58" s="11" t="str">
        <f>IF(H58="OK",VLOOKUP(D58,等級マスタ!$A$4:$E$53,4,TRUE),"")</f>
        <v/>
      </c>
      <c r="M58" s="11" t="str">
        <f>IF(H58="OK",VLOOKUP(D58,等級マスタ!$A$4:$E$53,5,TRUE),"")</f>
        <v/>
      </c>
      <c r="N58" s="11" t="str">
        <f>IF(H58="OK",IF(E58="対象",IF(料率設定!$B$13="給与控除",MAX(0,ROUNDUP(ROUND(K58*(料率設定!$B$7+IF(I58="対象",料率設定!$B$8,0))/2,6)-0.5,0)),IF(料率設定!$B$13="切捨て",ROUNDDOWN(ROUND(K58*(料率設定!$B$7+IF(I58="対象",料率設定!$B$8,0))/2,6),0),ROUND(K58*(料率設定!$B$7+IF(I58="対象",料率設定!$B$8,0))/2,0))),0),"")</f>
        <v/>
      </c>
      <c r="O58" s="11" t="str">
        <f>IF(H58="OK",IF(AND(E58="対象",EOMONTH(料率設定!$B$3,0)&gt;=料率設定!$B$11),IF(料率設定!$B$13="給与控除",MAX(0,ROUNDUP(ROUND(K58*料率設定!$B$10/2,6)-0.5,0)),IF(料率設定!$B$13="切捨て",ROUNDDOWN(ROUND(K58*料率設定!$B$10/2,6),0),ROUND(K58*料率設定!$B$10/2,0))),0),"")</f>
        <v/>
      </c>
      <c r="P58" s="11" t="str">
        <f>IF(H58="OK",IF(F58="対象",IF(料率設定!$B$13="給与控除",MAX(0,ROUNDUP(ROUND(M58*料率設定!$B$9/2,6)-0.5,0)),IF(料率設定!$B$13="切捨て",ROUNDDOWN(ROUND(M58*料率設定!$B$9/2,6),0),ROUND(M58*料率設定!$B$9/2,0))),0),"")</f>
        <v/>
      </c>
      <c r="Q58" s="15" t="str">
        <f t="shared" si="1"/>
        <v/>
      </c>
      <c r="R58" s="14" t="str">
        <f>IF(H58="OK",IF(F58="対象",M58*料率設定!$B$12,0),"")</f>
        <v/>
      </c>
      <c r="S58" s="14" t="str">
        <f>IF(H58="OK",IF(E58="対象",K58*(料率設定!$B$7+IF(I58="対象",料率設定!$B$8,0)+IF(EOMONTH(料率設定!$B$3,0)&gt;=料率設定!$B$11,料率設定!$B$10,0)),0)+IF(F58="対象",M58*料率設定!$B$9,0)-Q58+R58,"")</f>
        <v/>
      </c>
    </row>
    <row r="59" spans="1:19" ht="26" customHeight="1">
      <c r="A59" s="4"/>
      <c r="B59" s="4"/>
      <c r="C59" s="12"/>
      <c r="D59" s="13"/>
      <c r="E59" s="4" t="s">
        <v>107</v>
      </c>
      <c r="F59" s="4" t="s">
        <v>107</v>
      </c>
      <c r="G59" s="4" t="s">
        <v>108</v>
      </c>
      <c r="H59" s="11" t="str">
        <f>IF(COUNTA(A59:D59)=0,"",IF(料率設定!$B$15&lt;&gt;"設定OK","要確認：料率設定",IF(OR(A59="",B59="",COUNT(C59:D59)&lt;&gt;2),"要確認：入力不足",IF(OR(C59&lt;=0,C59&gt;EOMONTH(料率設定!$B$3,0),D59&lt;0,D59&lt;&gt;INT(D59)),"要確認：日付・金額",IF(COUNTIF($A$6:$A$105,A59)&gt;1,"要確認：ID重複",IF(OR(AND(E59&lt;&gt;"対象",E59&lt;&gt;"対象外"),AND(F59&lt;&gt;"対象",F59&lt;&gt;"対象外"),AND(G59&lt;&gt;"自動",G59&lt;&gt;"対象",G59&lt;&gt;"対象外")),"要確認：区分",IF(EOMONTH(料率設定!$B$3,0)&gt;=DATE(YEAR(C59)+70,MONTH(C59),DAY(C59))-1,"要確認：70歳以上","OK")))))))</f>
        <v/>
      </c>
      <c r="I59" s="11" t="str">
        <f>IF(H59="OK",IF(E59="対象外","対象外",IF(G59&lt;&gt;"自動",G59,IF(AND(EOMONTH(料率設定!$B$3,0)&gt;=DATE(YEAR(C59)+40,MONTH(C59),DAY(C59))-1,EOMONTH(料率設定!$B$3,0)&lt;DATE(YEAR(C59)+65,MONTH(C59),DAY(C59))-1),"対象","対象外"))),"")</f>
        <v/>
      </c>
      <c r="J59" s="11" t="str">
        <f>IF(H59="OK",VLOOKUP(D59,等級マスタ!$A$4:$E$53,2,TRUE),"")</f>
        <v/>
      </c>
      <c r="K59" s="11" t="str">
        <f>IF(H59="OK",VLOOKUP(D59,等級マスタ!$A$4:$E$53,3,TRUE),"")</f>
        <v/>
      </c>
      <c r="L59" s="11" t="str">
        <f>IF(H59="OK",VLOOKUP(D59,等級マスタ!$A$4:$E$53,4,TRUE),"")</f>
        <v/>
      </c>
      <c r="M59" s="11" t="str">
        <f>IF(H59="OK",VLOOKUP(D59,等級マスタ!$A$4:$E$53,5,TRUE),"")</f>
        <v/>
      </c>
      <c r="N59" s="11" t="str">
        <f>IF(H59="OK",IF(E59="対象",IF(料率設定!$B$13="給与控除",MAX(0,ROUNDUP(ROUND(K59*(料率設定!$B$7+IF(I59="対象",料率設定!$B$8,0))/2,6)-0.5,0)),IF(料率設定!$B$13="切捨て",ROUNDDOWN(ROUND(K59*(料率設定!$B$7+IF(I59="対象",料率設定!$B$8,0))/2,6),0),ROUND(K59*(料率設定!$B$7+IF(I59="対象",料率設定!$B$8,0))/2,0))),0),"")</f>
        <v/>
      </c>
      <c r="O59" s="11" t="str">
        <f>IF(H59="OK",IF(AND(E59="対象",EOMONTH(料率設定!$B$3,0)&gt;=料率設定!$B$11),IF(料率設定!$B$13="給与控除",MAX(0,ROUNDUP(ROUND(K59*料率設定!$B$10/2,6)-0.5,0)),IF(料率設定!$B$13="切捨て",ROUNDDOWN(ROUND(K59*料率設定!$B$10/2,6),0),ROUND(K59*料率設定!$B$10/2,0))),0),"")</f>
        <v/>
      </c>
      <c r="P59" s="11" t="str">
        <f>IF(H59="OK",IF(F59="対象",IF(料率設定!$B$13="給与控除",MAX(0,ROUNDUP(ROUND(M59*料率設定!$B$9/2,6)-0.5,0)),IF(料率設定!$B$13="切捨て",ROUNDDOWN(ROUND(M59*料率設定!$B$9/2,6),0),ROUND(M59*料率設定!$B$9/2,0))),0),"")</f>
        <v/>
      </c>
      <c r="Q59" s="15" t="str">
        <f t="shared" si="1"/>
        <v/>
      </c>
      <c r="R59" s="14" t="str">
        <f>IF(H59="OK",IF(F59="対象",M59*料率設定!$B$12,0),"")</f>
        <v/>
      </c>
      <c r="S59" s="14" t="str">
        <f>IF(H59="OK",IF(E59="対象",K59*(料率設定!$B$7+IF(I59="対象",料率設定!$B$8,0)+IF(EOMONTH(料率設定!$B$3,0)&gt;=料率設定!$B$11,料率設定!$B$10,0)),0)+IF(F59="対象",M59*料率設定!$B$9,0)-Q59+R59,"")</f>
        <v/>
      </c>
    </row>
    <row r="60" spans="1:19" ht="26" customHeight="1">
      <c r="A60" s="4"/>
      <c r="B60" s="4"/>
      <c r="C60" s="12"/>
      <c r="D60" s="13"/>
      <c r="E60" s="4" t="s">
        <v>107</v>
      </c>
      <c r="F60" s="4" t="s">
        <v>107</v>
      </c>
      <c r="G60" s="4" t="s">
        <v>108</v>
      </c>
      <c r="H60" s="11" t="str">
        <f>IF(COUNTA(A60:D60)=0,"",IF(料率設定!$B$15&lt;&gt;"設定OK","要確認：料率設定",IF(OR(A60="",B60="",COUNT(C60:D60)&lt;&gt;2),"要確認：入力不足",IF(OR(C60&lt;=0,C60&gt;EOMONTH(料率設定!$B$3,0),D60&lt;0,D60&lt;&gt;INT(D60)),"要確認：日付・金額",IF(COUNTIF($A$6:$A$105,A60)&gt;1,"要確認：ID重複",IF(OR(AND(E60&lt;&gt;"対象",E60&lt;&gt;"対象外"),AND(F60&lt;&gt;"対象",F60&lt;&gt;"対象外"),AND(G60&lt;&gt;"自動",G60&lt;&gt;"対象",G60&lt;&gt;"対象外")),"要確認：区分",IF(EOMONTH(料率設定!$B$3,0)&gt;=DATE(YEAR(C60)+70,MONTH(C60),DAY(C60))-1,"要確認：70歳以上","OK")))))))</f>
        <v/>
      </c>
      <c r="I60" s="11" t="str">
        <f>IF(H60="OK",IF(E60="対象外","対象外",IF(G60&lt;&gt;"自動",G60,IF(AND(EOMONTH(料率設定!$B$3,0)&gt;=DATE(YEAR(C60)+40,MONTH(C60),DAY(C60))-1,EOMONTH(料率設定!$B$3,0)&lt;DATE(YEAR(C60)+65,MONTH(C60),DAY(C60))-1),"対象","対象外"))),"")</f>
        <v/>
      </c>
      <c r="J60" s="11" t="str">
        <f>IF(H60="OK",VLOOKUP(D60,等級マスタ!$A$4:$E$53,2,TRUE),"")</f>
        <v/>
      </c>
      <c r="K60" s="11" t="str">
        <f>IF(H60="OK",VLOOKUP(D60,等級マスタ!$A$4:$E$53,3,TRUE),"")</f>
        <v/>
      </c>
      <c r="L60" s="11" t="str">
        <f>IF(H60="OK",VLOOKUP(D60,等級マスタ!$A$4:$E$53,4,TRUE),"")</f>
        <v/>
      </c>
      <c r="M60" s="11" t="str">
        <f>IF(H60="OK",VLOOKUP(D60,等級マスタ!$A$4:$E$53,5,TRUE),"")</f>
        <v/>
      </c>
      <c r="N60" s="11" t="str">
        <f>IF(H60="OK",IF(E60="対象",IF(料率設定!$B$13="給与控除",MAX(0,ROUNDUP(ROUND(K60*(料率設定!$B$7+IF(I60="対象",料率設定!$B$8,0))/2,6)-0.5,0)),IF(料率設定!$B$13="切捨て",ROUNDDOWN(ROUND(K60*(料率設定!$B$7+IF(I60="対象",料率設定!$B$8,0))/2,6),0),ROUND(K60*(料率設定!$B$7+IF(I60="対象",料率設定!$B$8,0))/2,0))),0),"")</f>
        <v/>
      </c>
      <c r="O60" s="11" t="str">
        <f>IF(H60="OK",IF(AND(E60="対象",EOMONTH(料率設定!$B$3,0)&gt;=料率設定!$B$11),IF(料率設定!$B$13="給与控除",MAX(0,ROUNDUP(ROUND(K60*料率設定!$B$10/2,6)-0.5,0)),IF(料率設定!$B$13="切捨て",ROUNDDOWN(ROUND(K60*料率設定!$B$10/2,6),0),ROUND(K60*料率設定!$B$10/2,0))),0),"")</f>
        <v/>
      </c>
      <c r="P60" s="11" t="str">
        <f>IF(H60="OK",IF(F60="対象",IF(料率設定!$B$13="給与控除",MAX(0,ROUNDUP(ROUND(M60*料率設定!$B$9/2,6)-0.5,0)),IF(料率設定!$B$13="切捨て",ROUNDDOWN(ROUND(M60*料率設定!$B$9/2,6),0),ROUND(M60*料率設定!$B$9/2,0))),0),"")</f>
        <v/>
      </c>
      <c r="Q60" s="15" t="str">
        <f t="shared" si="1"/>
        <v/>
      </c>
      <c r="R60" s="14" t="str">
        <f>IF(H60="OK",IF(F60="対象",M60*料率設定!$B$12,0),"")</f>
        <v/>
      </c>
      <c r="S60" s="14" t="str">
        <f>IF(H60="OK",IF(E60="対象",K60*(料率設定!$B$7+IF(I60="対象",料率設定!$B$8,0)+IF(EOMONTH(料率設定!$B$3,0)&gt;=料率設定!$B$11,料率設定!$B$10,0)),0)+IF(F60="対象",M60*料率設定!$B$9,0)-Q60+R60,"")</f>
        <v/>
      </c>
    </row>
    <row r="61" spans="1:19" ht="26" customHeight="1">
      <c r="A61" s="4"/>
      <c r="B61" s="4"/>
      <c r="C61" s="12"/>
      <c r="D61" s="13"/>
      <c r="E61" s="4" t="s">
        <v>107</v>
      </c>
      <c r="F61" s="4" t="s">
        <v>107</v>
      </c>
      <c r="G61" s="4" t="s">
        <v>108</v>
      </c>
      <c r="H61" s="11" t="str">
        <f>IF(COUNTA(A61:D61)=0,"",IF(料率設定!$B$15&lt;&gt;"設定OK","要確認：料率設定",IF(OR(A61="",B61="",COUNT(C61:D61)&lt;&gt;2),"要確認：入力不足",IF(OR(C61&lt;=0,C61&gt;EOMONTH(料率設定!$B$3,0),D61&lt;0,D61&lt;&gt;INT(D61)),"要確認：日付・金額",IF(COUNTIF($A$6:$A$105,A61)&gt;1,"要確認：ID重複",IF(OR(AND(E61&lt;&gt;"対象",E61&lt;&gt;"対象外"),AND(F61&lt;&gt;"対象",F61&lt;&gt;"対象外"),AND(G61&lt;&gt;"自動",G61&lt;&gt;"対象",G61&lt;&gt;"対象外")),"要確認：区分",IF(EOMONTH(料率設定!$B$3,0)&gt;=DATE(YEAR(C61)+70,MONTH(C61),DAY(C61))-1,"要確認：70歳以上","OK")))))))</f>
        <v/>
      </c>
      <c r="I61" s="11" t="str">
        <f>IF(H61="OK",IF(E61="対象外","対象外",IF(G61&lt;&gt;"自動",G61,IF(AND(EOMONTH(料率設定!$B$3,0)&gt;=DATE(YEAR(C61)+40,MONTH(C61),DAY(C61))-1,EOMONTH(料率設定!$B$3,0)&lt;DATE(YEAR(C61)+65,MONTH(C61),DAY(C61))-1),"対象","対象外"))),"")</f>
        <v/>
      </c>
      <c r="J61" s="11" t="str">
        <f>IF(H61="OK",VLOOKUP(D61,等級マスタ!$A$4:$E$53,2,TRUE),"")</f>
        <v/>
      </c>
      <c r="K61" s="11" t="str">
        <f>IF(H61="OK",VLOOKUP(D61,等級マスタ!$A$4:$E$53,3,TRUE),"")</f>
        <v/>
      </c>
      <c r="L61" s="11" t="str">
        <f>IF(H61="OK",VLOOKUP(D61,等級マスタ!$A$4:$E$53,4,TRUE),"")</f>
        <v/>
      </c>
      <c r="M61" s="11" t="str">
        <f>IF(H61="OK",VLOOKUP(D61,等級マスタ!$A$4:$E$53,5,TRUE),"")</f>
        <v/>
      </c>
      <c r="N61" s="11" t="str">
        <f>IF(H61="OK",IF(E61="対象",IF(料率設定!$B$13="給与控除",MAX(0,ROUNDUP(ROUND(K61*(料率設定!$B$7+IF(I61="対象",料率設定!$B$8,0))/2,6)-0.5,0)),IF(料率設定!$B$13="切捨て",ROUNDDOWN(ROUND(K61*(料率設定!$B$7+IF(I61="対象",料率設定!$B$8,0))/2,6),0),ROUND(K61*(料率設定!$B$7+IF(I61="対象",料率設定!$B$8,0))/2,0))),0),"")</f>
        <v/>
      </c>
      <c r="O61" s="11" t="str">
        <f>IF(H61="OK",IF(AND(E61="対象",EOMONTH(料率設定!$B$3,0)&gt;=料率設定!$B$11),IF(料率設定!$B$13="給与控除",MAX(0,ROUNDUP(ROUND(K61*料率設定!$B$10/2,6)-0.5,0)),IF(料率設定!$B$13="切捨て",ROUNDDOWN(ROUND(K61*料率設定!$B$10/2,6),0),ROUND(K61*料率設定!$B$10/2,0))),0),"")</f>
        <v/>
      </c>
      <c r="P61" s="11" t="str">
        <f>IF(H61="OK",IF(F61="対象",IF(料率設定!$B$13="給与控除",MAX(0,ROUNDUP(ROUND(M61*料率設定!$B$9/2,6)-0.5,0)),IF(料率設定!$B$13="切捨て",ROUNDDOWN(ROUND(M61*料率設定!$B$9/2,6),0),ROUND(M61*料率設定!$B$9/2,0))),0),"")</f>
        <v/>
      </c>
      <c r="Q61" s="15" t="str">
        <f t="shared" si="1"/>
        <v/>
      </c>
      <c r="R61" s="14" t="str">
        <f>IF(H61="OK",IF(F61="対象",M61*料率設定!$B$12,0),"")</f>
        <v/>
      </c>
      <c r="S61" s="14" t="str">
        <f>IF(H61="OK",IF(E61="対象",K61*(料率設定!$B$7+IF(I61="対象",料率設定!$B$8,0)+IF(EOMONTH(料率設定!$B$3,0)&gt;=料率設定!$B$11,料率設定!$B$10,0)),0)+IF(F61="対象",M61*料率設定!$B$9,0)-Q61+R61,"")</f>
        <v/>
      </c>
    </row>
    <row r="62" spans="1:19" ht="26" customHeight="1">
      <c r="A62" s="4"/>
      <c r="B62" s="4"/>
      <c r="C62" s="12"/>
      <c r="D62" s="13"/>
      <c r="E62" s="4" t="s">
        <v>107</v>
      </c>
      <c r="F62" s="4" t="s">
        <v>107</v>
      </c>
      <c r="G62" s="4" t="s">
        <v>108</v>
      </c>
      <c r="H62" s="11" t="str">
        <f>IF(COUNTA(A62:D62)=0,"",IF(料率設定!$B$15&lt;&gt;"設定OK","要確認：料率設定",IF(OR(A62="",B62="",COUNT(C62:D62)&lt;&gt;2),"要確認：入力不足",IF(OR(C62&lt;=0,C62&gt;EOMONTH(料率設定!$B$3,0),D62&lt;0,D62&lt;&gt;INT(D62)),"要確認：日付・金額",IF(COUNTIF($A$6:$A$105,A62)&gt;1,"要確認：ID重複",IF(OR(AND(E62&lt;&gt;"対象",E62&lt;&gt;"対象外"),AND(F62&lt;&gt;"対象",F62&lt;&gt;"対象外"),AND(G62&lt;&gt;"自動",G62&lt;&gt;"対象",G62&lt;&gt;"対象外")),"要確認：区分",IF(EOMONTH(料率設定!$B$3,0)&gt;=DATE(YEAR(C62)+70,MONTH(C62),DAY(C62))-1,"要確認：70歳以上","OK")))))))</f>
        <v/>
      </c>
      <c r="I62" s="11" t="str">
        <f>IF(H62="OK",IF(E62="対象外","対象外",IF(G62&lt;&gt;"自動",G62,IF(AND(EOMONTH(料率設定!$B$3,0)&gt;=DATE(YEAR(C62)+40,MONTH(C62),DAY(C62))-1,EOMONTH(料率設定!$B$3,0)&lt;DATE(YEAR(C62)+65,MONTH(C62),DAY(C62))-1),"対象","対象外"))),"")</f>
        <v/>
      </c>
      <c r="J62" s="11" t="str">
        <f>IF(H62="OK",VLOOKUP(D62,等級マスタ!$A$4:$E$53,2,TRUE),"")</f>
        <v/>
      </c>
      <c r="K62" s="11" t="str">
        <f>IF(H62="OK",VLOOKUP(D62,等級マスタ!$A$4:$E$53,3,TRUE),"")</f>
        <v/>
      </c>
      <c r="L62" s="11" t="str">
        <f>IF(H62="OK",VLOOKUP(D62,等級マスタ!$A$4:$E$53,4,TRUE),"")</f>
        <v/>
      </c>
      <c r="M62" s="11" t="str">
        <f>IF(H62="OK",VLOOKUP(D62,等級マスタ!$A$4:$E$53,5,TRUE),"")</f>
        <v/>
      </c>
      <c r="N62" s="11" t="str">
        <f>IF(H62="OK",IF(E62="対象",IF(料率設定!$B$13="給与控除",MAX(0,ROUNDUP(ROUND(K62*(料率設定!$B$7+IF(I62="対象",料率設定!$B$8,0))/2,6)-0.5,0)),IF(料率設定!$B$13="切捨て",ROUNDDOWN(ROUND(K62*(料率設定!$B$7+IF(I62="対象",料率設定!$B$8,0))/2,6),0),ROUND(K62*(料率設定!$B$7+IF(I62="対象",料率設定!$B$8,0))/2,0))),0),"")</f>
        <v/>
      </c>
      <c r="O62" s="11" t="str">
        <f>IF(H62="OK",IF(AND(E62="対象",EOMONTH(料率設定!$B$3,0)&gt;=料率設定!$B$11),IF(料率設定!$B$13="給与控除",MAX(0,ROUNDUP(ROUND(K62*料率設定!$B$10/2,6)-0.5,0)),IF(料率設定!$B$13="切捨て",ROUNDDOWN(ROUND(K62*料率設定!$B$10/2,6),0),ROUND(K62*料率設定!$B$10/2,0))),0),"")</f>
        <v/>
      </c>
      <c r="P62" s="11" t="str">
        <f>IF(H62="OK",IF(F62="対象",IF(料率設定!$B$13="給与控除",MAX(0,ROUNDUP(ROUND(M62*料率設定!$B$9/2,6)-0.5,0)),IF(料率設定!$B$13="切捨て",ROUNDDOWN(ROUND(M62*料率設定!$B$9/2,6),0),ROUND(M62*料率設定!$B$9/2,0))),0),"")</f>
        <v/>
      </c>
      <c r="Q62" s="15" t="str">
        <f t="shared" si="1"/>
        <v/>
      </c>
      <c r="R62" s="14" t="str">
        <f>IF(H62="OK",IF(F62="対象",M62*料率設定!$B$12,0),"")</f>
        <v/>
      </c>
      <c r="S62" s="14" t="str">
        <f>IF(H62="OK",IF(E62="対象",K62*(料率設定!$B$7+IF(I62="対象",料率設定!$B$8,0)+IF(EOMONTH(料率設定!$B$3,0)&gt;=料率設定!$B$11,料率設定!$B$10,0)),0)+IF(F62="対象",M62*料率設定!$B$9,0)-Q62+R62,"")</f>
        <v/>
      </c>
    </row>
    <row r="63" spans="1:19" ht="26" customHeight="1">
      <c r="A63" s="4"/>
      <c r="B63" s="4"/>
      <c r="C63" s="12"/>
      <c r="D63" s="13"/>
      <c r="E63" s="4" t="s">
        <v>107</v>
      </c>
      <c r="F63" s="4" t="s">
        <v>107</v>
      </c>
      <c r="G63" s="4" t="s">
        <v>108</v>
      </c>
      <c r="H63" s="11" t="str">
        <f>IF(COUNTA(A63:D63)=0,"",IF(料率設定!$B$15&lt;&gt;"設定OK","要確認：料率設定",IF(OR(A63="",B63="",COUNT(C63:D63)&lt;&gt;2),"要確認：入力不足",IF(OR(C63&lt;=0,C63&gt;EOMONTH(料率設定!$B$3,0),D63&lt;0,D63&lt;&gt;INT(D63)),"要確認：日付・金額",IF(COUNTIF($A$6:$A$105,A63)&gt;1,"要確認：ID重複",IF(OR(AND(E63&lt;&gt;"対象",E63&lt;&gt;"対象外"),AND(F63&lt;&gt;"対象",F63&lt;&gt;"対象外"),AND(G63&lt;&gt;"自動",G63&lt;&gt;"対象",G63&lt;&gt;"対象外")),"要確認：区分",IF(EOMONTH(料率設定!$B$3,0)&gt;=DATE(YEAR(C63)+70,MONTH(C63),DAY(C63))-1,"要確認：70歳以上","OK")))))))</f>
        <v/>
      </c>
      <c r="I63" s="11" t="str">
        <f>IF(H63="OK",IF(E63="対象外","対象外",IF(G63&lt;&gt;"自動",G63,IF(AND(EOMONTH(料率設定!$B$3,0)&gt;=DATE(YEAR(C63)+40,MONTH(C63),DAY(C63))-1,EOMONTH(料率設定!$B$3,0)&lt;DATE(YEAR(C63)+65,MONTH(C63),DAY(C63))-1),"対象","対象外"))),"")</f>
        <v/>
      </c>
      <c r="J63" s="11" t="str">
        <f>IF(H63="OK",VLOOKUP(D63,等級マスタ!$A$4:$E$53,2,TRUE),"")</f>
        <v/>
      </c>
      <c r="K63" s="11" t="str">
        <f>IF(H63="OK",VLOOKUP(D63,等級マスタ!$A$4:$E$53,3,TRUE),"")</f>
        <v/>
      </c>
      <c r="L63" s="11" t="str">
        <f>IF(H63="OK",VLOOKUP(D63,等級マスタ!$A$4:$E$53,4,TRUE),"")</f>
        <v/>
      </c>
      <c r="M63" s="11" t="str">
        <f>IF(H63="OK",VLOOKUP(D63,等級マスタ!$A$4:$E$53,5,TRUE),"")</f>
        <v/>
      </c>
      <c r="N63" s="11" t="str">
        <f>IF(H63="OK",IF(E63="対象",IF(料率設定!$B$13="給与控除",MAX(0,ROUNDUP(ROUND(K63*(料率設定!$B$7+IF(I63="対象",料率設定!$B$8,0))/2,6)-0.5,0)),IF(料率設定!$B$13="切捨て",ROUNDDOWN(ROUND(K63*(料率設定!$B$7+IF(I63="対象",料率設定!$B$8,0))/2,6),0),ROUND(K63*(料率設定!$B$7+IF(I63="対象",料率設定!$B$8,0))/2,0))),0),"")</f>
        <v/>
      </c>
      <c r="O63" s="11" t="str">
        <f>IF(H63="OK",IF(AND(E63="対象",EOMONTH(料率設定!$B$3,0)&gt;=料率設定!$B$11),IF(料率設定!$B$13="給与控除",MAX(0,ROUNDUP(ROUND(K63*料率設定!$B$10/2,6)-0.5,0)),IF(料率設定!$B$13="切捨て",ROUNDDOWN(ROUND(K63*料率設定!$B$10/2,6),0),ROUND(K63*料率設定!$B$10/2,0))),0),"")</f>
        <v/>
      </c>
      <c r="P63" s="11" t="str">
        <f>IF(H63="OK",IF(F63="対象",IF(料率設定!$B$13="給与控除",MAX(0,ROUNDUP(ROUND(M63*料率設定!$B$9/2,6)-0.5,0)),IF(料率設定!$B$13="切捨て",ROUNDDOWN(ROUND(M63*料率設定!$B$9/2,6),0),ROUND(M63*料率設定!$B$9/2,0))),0),"")</f>
        <v/>
      </c>
      <c r="Q63" s="15" t="str">
        <f t="shared" si="1"/>
        <v/>
      </c>
      <c r="R63" s="14" t="str">
        <f>IF(H63="OK",IF(F63="対象",M63*料率設定!$B$12,0),"")</f>
        <v/>
      </c>
      <c r="S63" s="14" t="str">
        <f>IF(H63="OK",IF(E63="対象",K63*(料率設定!$B$7+IF(I63="対象",料率設定!$B$8,0)+IF(EOMONTH(料率設定!$B$3,0)&gt;=料率設定!$B$11,料率設定!$B$10,0)),0)+IF(F63="対象",M63*料率設定!$B$9,0)-Q63+R63,"")</f>
        <v/>
      </c>
    </row>
    <row r="64" spans="1:19" ht="26" customHeight="1">
      <c r="A64" s="4"/>
      <c r="B64" s="4"/>
      <c r="C64" s="12"/>
      <c r="D64" s="13"/>
      <c r="E64" s="4" t="s">
        <v>107</v>
      </c>
      <c r="F64" s="4" t="s">
        <v>107</v>
      </c>
      <c r="G64" s="4" t="s">
        <v>108</v>
      </c>
      <c r="H64" s="11" t="str">
        <f>IF(COUNTA(A64:D64)=0,"",IF(料率設定!$B$15&lt;&gt;"設定OK","要確認：料率設定",IF(OR(A64="",B64="",COUNT(C64:D64)&lt;&gt;2),"要確認：入力不足",IF(OR(C64&lt;=0,C64&gt;EOMONTH(料率設定!$B$3,0),D64&lt;0,D64&lt;&gt;INT(D64)),"要確認：日付・金額",IF(COUNTIF($A$6:$A$105,A64)&gt;1,"要確認：ID重複",IF(OR(AND(E64&lt;&gt;"対象",E64&lt;&gt;"対象外"),AND(F64&lt;&gt;"対象",F64&lt;&gt;"対象外"),AND(G64&lt;&gt;"自動",G64&lt;&gt;"対象",G64&lt;&gt;"対象外")),"要確認：区分",IF(EOMONTH(料率設定!$B$3,0)&gt;=DATE(YEAR(C64)+70,MONTH(C64),DAY(C64))-1,"要確認：70歳以上","OK")))))))</f>
        <v/>
      </c>
      <c r="I64" s="11" t="str">
        <f>IF(H64="OK",IF(E64="対象外","対象外",IF(G64&lt;&gt;"自動",G64,IF(AND(EOMONTH(料率設定!$B$3,0)&gt;=DATE(YEAR(C64)+40,MONTH(C64),DAY(C64))-1,EOMONTH(料率設定!$B$3,0)&lt;DATE(YEAR(C64)+65,MONTH(C64),DAY(C64))-1),"対象","対象外"))),"")</f>
        <v/>
      </c>
      <c r="J64" s="11" t="str">
        <f>IF(H64="OK",VLOOKUP(D64,等級マスタ!$A$4:$E$53,2,TRUE),"")</f>
        <v/>
      </c>
      <c r="K64" s="11" t="str">
        <f>IF(H64="OK",VLOOKUP(D64,等級マスタ!$A$4:$E$53,3,TRUE),"")</f>
        <v/>
      </c>
      <c r="L64" s="11" t="str">
        <f>IF(H64="OK",VLOOKUP(D64,等級マスタ!$A$4:$E$53,4,TRUE),"")</f>
        <v/>
      </c>
      <c r="M64" s="11" t="str">
        <f>IF(H64="OK",VLOOKUP(D64,等級マスタ!$A$4:$E$53,5,TRUE),"")</f>
        <v/>
      </c>
      <c r="N64" s="11" t="str">
        <f>IF(H64="OK",IF(E64="対象",IF(料率設定!$B$13="給与控除",MAX(0,ROUNDUP(ROUND(K64*(料率設定!$B$7+IF(I64="対象",料率設定!$B$8,0))/2,6)-0.5,0)),IF(料率設定!$B$13="切捨て",ROUNDDOWN(ROUND(K64*(料率設定!$B$7+IF(I64="対象",料率設定!$B$8,0))/2,6),0),ROUND(K64*(料率設定!$B$7+IF(I64="対象",料率設定!$B$8,0))/2,0))),0),"")</f>
        <v/>
      </c>
      <c r="O64" s="11" t="str">
        <f>IF(H64="OK",IF(AND(E64="対象",EOMONTH(料率設定!$B$3,0)&gt;=料率設定!$B$11),IF(料率設定!$B$13="給与控除",MAX(0,ROUNDUP(ROUND(K64*料率設定!$B$10/2,6)-0.5,0)),IF(料率設定!$B$13="切捨て",ROUNDDOWN(ROUND(K64*料率設定!$B$10/2,6),0),ROUND(K64*料率設定!$B$10/2,0))),0),"")</f>
        <v/>
      </c>
      <c r="P64" s="11" t="str">
        <f>IF(H64="OK",IF(F64="対象",IF(料率設定!$B$13="給与控除",MAX(0,ROUNDUP(ROUND(M64*料率設定!$B$9/2,6)-0.5,0)),IF(料率設定!$B$13="切捨て",ROUNDDOWN(ROUND(M64*料率設定!$B$9/2,6),0),ROUND(M64*料率設定!$B$9/2,0))),0),"")</f>
        <v/>
      </c>
      <c r="Q64" s="15" t="str">
        <f t="shared" si="1"/>
        <v/>
      </c>
      <c r="R64" s="14" t="str">
        <f>IF(H64="OK",IF(F64="対象",M64*料率設定!$B$12,0),"")</f>
        <v/>
      </c>
      <c r="S64" s="14" t="str">
        <f>IF(H64="OK",IF(E64="対象",K64*(料率設定!$B$7+IF(I64="対象",料率設定!$B$8,0)+IF(EOMONTH(料率設定!$B$3,0)&gt;=料率設定!$B$11,料率設定!$B$10,0)),0)+IF(F64="対象",M64*料率設定!$B$9,0)-Q64+R64,"")</f>
        <v/>
      </c>
    </row>
    <row r="65" spans="1:19" ht="26" customHeight="1">
      <c r="A65" s="4"/>
      <c r="B65" s="4"/>
      <c r="C65" s="12"/>
      <c r="D65" s="13"/>
      <c r="E65" s="4" t="s">
        <v>107</v>
      </c>
      <c r="F65" s="4" t="s">
        <v>107</v>
      </c>
      <c r="G65" s="4" t="s">
        <v>108</v>
      </c>
      <c r="H65" s="11" t="str">
        <f>IF(COUNTA(A65:D65)=0,"",IF(料率設定!$B$15&lt;&gt;"設定OK","要確認：料率設定",IF(OR(A65="",B65="",COUNT(C65:D65)&lt;&gt;2),"要確認：入力不足",IF(OR(C65&lt;=0,C65&gt;EOMONTH(料率設定!$B$3,0),D65&lt;0,D65&lt;&gt;INT(D65)),"要確認：日付・金額",IF(COUNTIF($A$6:$A$105,A65)&gt;1,"要確認：ID重複",IF(OR(AND(E65&lt;&gt;"対象",E65&lt;&gt;"対象外"),AND(F65&lt;&gt;"対象",F65&lt;&gt;"対象外"),AND(G65&lt;&gt;"自動",G65&lt;&gt;"対象",G65&lt;&gt;"対象外")),"要確認：区分",IF(EOMONTH(料率設定!$B$3,0)&gt;=DATE(YEAR(C65)+70,MONTH(C65),DAY(C65))-1,"要確認：70歳以上","OK")))))))</f>
        <v/>
      </c>
      <c r="I65" s="11" t="str">
        <f>IF(H65="OK",IF(E65="対象外","対象外",IF(G65&lt;&gt;"自動",G65,IF(AND(EOMONTH(料率設定!$B$3,0)&gt;=DATE(YEAR(C65)+40,MONTH(C65),DAY(C65))-1,EOMONTH(料率設定!$B$3,0)&lt;DATE(YEAR(C65)+65,MONTH(C65),DAY(C65))-1),"対象","対象外"))),"")</f>
        <v/>
      </c>
      <c r="J65" s="11" t="str">
        <f>IF(H65="OK",VLOOKUP(D65,等級マスタ!$A$4:$E$53,2,TRUE),"")</f>
        <v/>
      </c>
      <c r="K65" s="11" t="str">
        <f>IF(H65="OK",VLOOKUP(D65,等級マスタ!$A$4:$E$53,3,TRUE),"")</f>
        <v/>
      </c>
      <c r="L65" s="11" t="str">
        <f>IF(H65="OK",VLOOKUP(D65,等級マスタ!$A$4:$E$53,4,TRUE),"")</f>
        <v/>
      </c>
      <c r="M65" s="11" t="str">
        <f>IF(H65="OK",VLOOKUP(D65,等級マスタ!$A$4:$E$53,5,TRUE),"")</f>
        <v/>
      </c>
      <c r="N65" s="11" t="str">
        <f>IF(H65="OK",IF(E65="対象",IF(料率設定!$B$13="給与控除",MAX(0,ROUNDUP(ROUND(K65*(料率設定!$B$7+IF(I65="対象",料率設定!$B$8,0))/2,6)-0.5,0)),IF(料率設定!$B$13="切捨て",ROUNDDOWN(ROUND(K65*(料率設定!$B$7+IF(I65="対象",料率設定!$B$8,0))/2,6),0),ROUND(K65*(料率設定!$B$7+IF(I65="対象",料率設定!$B$8,0))/2,0))),0),"")</f>
        <v/>
      </c>
      <c r="O65" s="11" t="str">
        <f>IF(H65="OK",IF(AND(E65="対象",EOMONTH(料率設定!$B$3,0)&gt;=料率設定!$B$11),IF(料率設定!$B$13="給与控除",MAX(0,ROUNDUP(ROUND(K65*料率設定!$B$10/2,6)-0.5,0)),IF(料率設定!$B$13="切捨て",ROUNDDOWN(ROUND(K65*料率設定!$B$10/2,6),0),ROUND(K65*料率設定!$B$10/2,0))),0),"")</f>
        <v/>
      </c>
      <c r="P65" s="11" t="str">
        <f>IF(H65="OK",IF(F65="対象",IF(料率設定!$B$13="給与控除",MAX(0,ROUNDUP(ROUND(M65*料率設定!$B$9/2,6)-0.5,0)),IF(料率設定!$B$13="切捨て",ROUNDDOWN(ROUND(M65*料率設定!$B$9/2,6),0),ROUND(M65*料率設定!$B$9/2,0))),0),"")</f>
        <v/>
      </c>
      <c r="Q65" s="15" t="str">
        <f t="shared" si="1"/>
        <v/>
      </c>
      <c r="R65" s="14" t="str">
        <f>IF(H65="OK",IF(F65="対象",M65*料率設定!$B$12,0),"")</f>
        <v/>
      </c>
      <c r="S65" s="14" t="str">
        <f>IF(H65="OK",IF(E65="対象",K65*(料率設定!$B$7+IF(I65="対象",料率設定!$B$8,0)+IF(EOMONTH(料率設定!$B$3,0)&gt;=料率設定!$B$11,料率設定!$B$10,0)),0)+IF(F65="対象",M65*料率設定!$B$9,0)-Q65+R65,"")</f>
        <v/>
      </c>
    </row>
    <row r="66" spans="1:19" ht="26" customHeight="1">
      <c r="A66" s="4"/>
      <c r="B66" s="4"/>
      <c r="C66" s="12"/>
      <c r="D66" s="13"/>
      <c r="E66" s="4" t="s">
        <v>107</v>
      </c>
      <c r="F66" s="4" t="s">
        <v>107</v>
      </c>
      <c r="G66" s="4" t="s">
        <v>108</v>
      </c>
      <c r="H66" s="11" t="str">
        <f>IF(COUNTA(A66:D66)=0,"",IF(料率設定!$B$15&lt;&gt;"設定OK","要確認：料率設定",IF(OR(A66="",B66="",COUNT(C66:D66)&lt;&gt;2),"要確認：入力不足",IF(OR(C66&lt;=0,C66&gt;EOMONTH(料率設定!$B$3,0),D66&lt;0,D66&lt;&gt;INT(D66)),"要確認：日付・金額",IF(COUNTIF($A$6:$A$105,A66)&gt;1,"要確認：ID重複",IF(OR(AND(E66&lt;&gt;"対象",E66&lt;&gt;"対象外"),AND(F66&lt;&gt;"対象",F66&lt;&gt;"対象外"),AND(G66&lt;&gt;"自動",G66&lt;&gt;"対象",G66&lt;&gt;"対象外")),"要確認：区分",IF(EOMONTH(料率設定!$B$3,0)&gt;=DATE(YEAR(C66)+70,MONTH(C66),DAY(C66))-1,"要確認：70歳以上","OK")))))))</f>
        <v/>
      </c>
      <c r="I66" s="11" t="str">
        <f>IF(H66="OK",IF(E66="対象外","対象外",IF(G66&lt;&gt;"自動",G66,IF(AND(EOMONTH(料率設定!$B$3,0)&gt;=DATE(YEAR(C66)+40,MONTH(C66),DAY(C66))-1,EOMONTH(料率設定!$B$3,0)&lt;DATE(YEAR(C66)+65,MONTH(C66),DAY(C66))-1),"対象","対象外"))),"")</f>
        <v/>
      </c>
      <c r="J66" s="11" t="str">
        <f>IF(H66="OK",VLOOKUP(D66,等級マスタ!$A$4:$E$53,2,TRUE),"")</f>
        <v/>
      </c>
      <c r="K66" s="11" t="str">
        <f>IF(H66="OK",VLOOKUP(D66,等級マスタ!$A$4:$E$53,3,TRUE),"")</f>
        <v/>
      </c>
      <c r="L66" s="11" t="str">
        <f>IF(H66="OK",VLOOKUP(D66,等級マスタ!$A$4:$E$53,4,TRUE),"")</f>
        <v/>
      </c>
      <c r="M66" s="11" t="str">
        <f>IF(H66="OK",VLOOKUP(D66,等級マスタ!$A$4:$E$53,5,TRUE),"")</f>
        <v/>
      </c>
      <c r="N66" s="11" t="str">
        <f>IF(H66="OK",IF(E66="対象",IF(料率設定!$B$13="給与控除",MAX(0,ROUNDUP(ROUND(K66*(料率設定!$B$7+IF(I66="対象",料率設定!$B$8,0))/2,6)-0.5,0)),IF(料率設定!$B$13="切捨て",ROUNDDOWN(ROUND(K66*(料率設定!$B$7+IF(I66="対象",料率設定!$B$8,0))/2,6),0),ROUND(K66*(料率設定!$B$7+IF(I66="対象",料率設定!$B$8,0))/2,0))),0),"")</f>
        <v/>
      </c>
      <c r="O66" s="11" t="str">
        <f>IF(H66="OK",IF(AND(E66="対象",EOMONTH(料率設定!$B$3,0)&gt;=料率設定!$B$11),IF(料率設定!$B$13="給与控除",MAX(0,ROUNDUP(ROUND(K66*料率設定!$B$10/2,6)-0.5,0)),IF(料率設定!$B$13="切捨て",ROUNDDOWN(ROUND(K66*料率設定!$B$10/2,6),0),ROUND(K66*料率設定!$B$10/2,0))),0),"")</f>
        <v/>
      </c>
      <c r="P66" s="11" t="str">
        <f>IF(H66="OK",IF(F66="対象",IF(料率設定!$B$13="給与控除",MAX(0,ROUNDUP(ROUND(M66*料率設定!$B$9/2,6)-0.5,0)),IF(料率設定!$B$13="切捨て",ROUNDDOWN(ROUND(M66*料率設定!$B$9/2,6),0),ROUND(M66*料率設定!$B$9/2,0))),0),"")</f>
        <v/>
      </c>
      <c r="Q66" s="15" t="str">
        <f t="shared" si="1"/>
        <v/>
      </c>
      <c r="R66" s="14" t="str">
        <f>IF(H66="OK",IF(F66="対象",M66*料率設定!$B$12,0),"")</f>
        <v/>
      </c>
      <c r="S66" s="14" t="str">
        <f>IF(H66="OK",IF(E66="対象",K66*(料率設定!$B$7+IF(I66="対象",料率設定!$B$8,0)+IF(EOMONTH(料率設定!$B$3,0)&gt;=料率設定!$B$11,料率設定!$B$10,0)),0)+IF(F66="対象",M66*料率設定!$B$9,0)-Q66+R66,"")</f>
        <v/>
      </c>
    </row>
    <row r="67" spans="1:19" ht="26" customHeight="1">
      <c r="A67" s="4"/>
      <c r="B67" s="4"/>
      <c r="C67" s="12"/>
      <c r="D67" s="13"/>
      <c r="E67" s="4" t="s">
        <v>107</v>
      </c>
      <c r="F67" s="4" t="s">
        <v>107</v>
      </c>
      <c r="G67" s="4" t="s">
        <v>108</v>
      </c>
      <c r="H67" s="11" t="str">
        <f>IF(COUNTA(A67:D67)=0,"",IF(料率設定!$B$15&lt;&gt;"設定OK","要確認：料率設定",IF(OR(A67="",B67="",COUNT(C67:D67)&lt;&gt;2),"要確認：入力不足",IF(OR(C67&lt;=0,C67&gt;EOMONTH(料率設定!$B$3,0),D67&lt;0,D67&lt;&gt;INT(D67)),"要確認：日付・金額",IF(COUNTIF($A$6:$A$105,A67)&gt;1,"要確認：ID重複",IF(OR(AND(E67&lt;&gt;"対象",E67&lt;&gt;"対象外"),AND(F67&lt;&gt;"対象",F67&lt;&gt;"対象外"),AND(G67&lt;&gt;"自動",G67&lt;&gt;"対象",G67&lt;&gt;"対象外")),"要確認：区分",IF(EOMONTH(料率設定!$B$3,0)&gt;=DATE(YEAR(C67)+70,MONTH(C67),DAY(C67))-1,"要確認：70歳以上","OK")))))))</f>
        <v/>
      </c>
      <c r="I67" s="11" t="str">
        <f>IF(H67="OK",IF(E67="対象外","対象外",IF(G67&lt;&gt;"自動",G67,IF(AND(EOMONTH(料率設定!$B$3,0)&gt;=DATE(YEAR(C67)+40,MONTH(C67),DAY(C67))-1,EOMONTH(料率設定!$B$3,0)&lt;DATE(YEAR(C67)+65,MONTH(C67),DAY(C67))-1),"対象","対象外"))),"")</f>
        <v/>
      </c>
      <c r="J67" s="11" t="str">
        <f>IF(H67="OK",VLOOKUP(D67,等級マスタ!$A$4:$E$53,2,TRUE),"")</f>
        <v/>
      </c>
      <c r="K67" s="11" t="str">
        <f>IF(H67="OK",VLOOKUP(D67,等級マスタ!$A$4:$E$53,3,TRUE),"")</f>
        <v/>
      </c>
      <c r="L67" s="11" t="str">
        <f>IF(H67="OK",VLOOKUP(D67,等級マスタ!$A$4:$E$53,4,TRUE),"")</f>
        <v/>
      </c>
      <c r="M67" s="11" t="str">
        <f>IF(H67="OK",VLOOKUP(D67,等級マスタ!$A$4:$E$53,5,TRUE),"")</f>
        <v/>
      </c>
      <c r="N67" s="11" t="str">
        <f>IF(H67="OK",IF(E67="対象",IF(料率設定!$B$13="給与控除",MAX(0,ROUNDUP(ROUND(K67*(料率設定!$B$7+IF(I67="対象",料率設定!$B$8,0))/2,6)-0.5,0)),IF(料率設定!$B$13="切捨て",ROUNDDOWN(ROUND(K67*(料率設定!$B$7+IF(I67="対象",料率設定!$B$8,0))/2,6),0),ROUND(K67*(料率設定!$B$7+IF(I67="対象",料率設定!$B$8,0))/2,0))),0),"")</f>
        <v/>
      </c>
      <c r="O67" s="11" t="str">
        <f>IF(H67="OK",IF(AND(E67="対象",EOMONTH(料率設定!$B$3,0)&gt;=料率設定!$B$11),IF(料率設定!$B$13="給与控除",MAX(0,ROUNDUP(ROUND(K67*料率設定!$B$10/2,6)-0.5,0)),IF(料率設定!$B$13="切捨て",ROUNDDOWN(ROUND(K67*料率設定!$B$10/2,6),0),ROUND(K67*料率設定!$B$10/2,0))),0),"")</f>
        <v/>
      </c>
      <c r="P67" s="11" t="str">
        <f>IF(H67="OK",IF(F67="対象",IF(料率設定!$B$13="給与控除",MAX(0,ROUNDUP(ROUND(M67*料率設定!$B$9/2,6)-0.5,0)),IF(料率設定!$B$13="切捨て",ROUNDDOWN(ROUND(M67*料率設定!$B$9/2,6),0),ROUND(M67*料率設定!$B$9/2,0))),0),"")</f>
        <v/>
      </c>
      <c r="Q67" s="15" t="str">
        <f t="shared" si="1"/>
        <v/>
      </c>
      <c r="R67" s="14" t="str">
        <f>IF(H67="OK",IF(F67="対象",M67*料率設定!$B$12,0),"")</f>
        <v/>
      </c>
      <c r="S67" s="14" t="str">
        <f>IF(H67="OK",IF(E67="対象",K67*(料率設定!$B$7+IF(I67="対象",料率設定!$B$8,0)+IF(EOMONTH(料率設定!$B$3,0)&gt;=料率設定!$B$11,料率設定!$B$10,0)),0)+IF(F67="対象",M67*料率設定!$B$9,0)-Q67+R67,"")</f>
        <v/>
      </c>
    </row>
    <row r="68" spans="1:19" ht="26" customHeight="1">
      <c r="A68" s="4"/>
      <c r="B68" s="4"/>
      <c r="C68" s="12"/>
      <c r="D68" s="13"/>
      <c r="E68" s="4" t="s">
        <v>107</v>
      </c>
      <c r="F68" s="4" t="s">
        <v>107</v>
      </c>
      <c r="G68" s="4" t="s">
        <v>108</v>
      </c>
      <c r="H68" s="11" t="str">
        <f>IF(COUNTA(A68:D68)=0,"",IF(料率設定!$B$15&lt;&gt;"設定OK","要確認：料率設定",IF(OR(A68="",B68="",COUNT(C68:D68)&lt;&gt;2),"要確認：入力不足",IF(OR(C68&lt;=0,C68&gt;EOMONTH(料率設定!$B$3,0),D68&lt;0,D68&lt;&gt;INT(D68)),"要確認：日付・金額",IF(COUNTIF($A$6:$A$105,A68)&gt;1,"要確認：ID重複",IF(OR(AND(E68&lt;&gt;"対象",E68&lt;&gt;"対象外"),AND(F68&lt;&gt;"対象",F68&lt;&gt;"対象外"),AND(G68&lt;&gt;"自動",G68&lt;&gt;"対象",G68&lt;&gt;"対象外")),"要確認：区分",IF(EOMONTH(料率設定!$B$3,0)&gt;=DATE(YEAR(C68)+70,MONTH(C68),DAY(C68))-1,"要確認：70歳以上","OK")))))))</f>
        <v/>
      </c>
      <c r="I68" s="11" t="str">
        <f>IF(H68="OK",IF(E68="対象外","対象外",IF(G68&lt;&gt;"自動",G68,IF(AND(EOMONTH(料率設定!$B$3,0)&gt;=DATE(YEAR(C68)+40,MONTH(C68),DAY(C68))-1,EOMONTH(料率設定!$B$3,0)&lt;DATE(YEAR(C68)+65,MONTH(C68),DAY(C68))-1),"対象","対象外"))),"")</f>
        <v/>
      </c>
      <c r="J68" s="11" t="str">
        <f>IF(H68="OK",VLOOKUP(D68,等級マスタ!$A$4:$E$53,2,TRUE),"")</f>
        <v/>
      </c>
      <c r="K68" s="11" t="str">
        <f>IF(H68="OK",VLOOKUP(D68,等級マスタ!$A$4:$E$53,3,TRUE),"")</f>
        <v/>
      </c>
      <c r="L68" s="11" t="str">
        <f>IF(H68="OK",VLOOKUP(D68,等級マスタ!$A$4:$E$53,4,TRUE),"")</f>
        <v/>
      </c>
      <c r="M68" s="11" t="str">
        <f>IF(H68="OK",VLOOKUP(D68,等級マスタ!$A$4:$E$53,5,TRUE),"")</f>
        <v/>
      </c>
      <c r="N68" s="11" t="str">
        <f>IF(H68="OK",IF(E68="対象",IF(料率設定!$B$13="給与控除",MAX(0,ROUNDUP(ROUND(K68*(料率設定!$B$7+IF(I68="対象",料率設定!$B$8,0))/2,6)-0.5,0)),IF(料率設定!$B$13="切捨て",ROUNDDOWN(ROUND(K68*(料率設定!$B$7+IF(I68="対象",料率設定!$B$8,0))/2,6),0),ROUND(K68*(料率設定!$B$7+IF(I68="対象",料率設定!$B$8,0))/2,0))),0),"")</f>
        <v/>
      </c>
      <c r="O68" s="11" t="str">
        <f>IF(H68="OK",IF(AND(E68="対象",EOMONTH(料率設定!$B$3,0)&gt;=料率設定!$B$11),IF(料率設定!$B$13="給与控除",MAX(0,ROUNDUP(ROUND(K68*料率設定!$B$10/2,6)-0.5,0)),IF(料率設定!$B$13="切捨て",ROUNDDOWN(ROUND(K68*料率設定!$B$10/2,6),0),ROUND(K68*料率設定!$B$10/2,0))),0),"")</f>
        <v/>
      </c>
      <c r="P68" s="11" t="str">
        <f>IF(H68="OK",IF(F68="対象",IF(料率設定!$B$13="給与控除",MAX(0,ROUNDUP(ROUND(M68*料率設定!$B$9/2,6)-0.5,0)),IF(料率設定!$B$13="切捨て",ROUNDDOWN(ROUND(M68*料率設定!$B$9/2,6),0),ROUND(M68*料率設定!$B$9/2,0))),0),"")</f>
        <v/>
      </c>
      <c r="Q68" s="15" t="str">
        <f t="shared" si="1"/>
        <v/>
      </c>
      <c r="R68" s="14" t="str">
        <f>IF(H68="OK",IF(F68="対象",M68*料率設定!$B$12,0),"")</f>
        <v/>
      </c>
      <c r="S68" s="14" t="str">
        <f>IF(H68="OK",IF(E68="対象",K68*(料率設定!$B$7+IF(I68="対象",料率設定!$B$8,0)+IF(EOMONTH(料率設定!$B$3,0)&gt;=料率設定!$B$11,料率設定!$B$10,0)),0)+IF(F68="対象",M68*料率設定!$B$9,0)-Q68+R68,"")</f>
        <v/>
      </c>
    </row>
    <row r="69" spans="1:19" ht="26" customHeight="1">
      <c r="A69" s="4"/>
      <c r="B69" s="4"/>
      <c r="C69" s="12"/>
      <c r="D69" s="13"/>
      <c r="E69" s="4" t="s">
        <v>107</v>
      </c>
      <c r="F69" s="4" t="s">
        <v>107</v>
      </c>
      <c r="G69" s="4" t="s">
        <v>108</v>
      </c>
      <c r="H69" s="11" t="str">
        <f>IF(COUNTA(A69:D69)=0,"",IF(料率設定!$B$15&lt;&gt;"設定OK","要確認：料率設定",IF(OR(A69="",B69="",COUNT(C69:D69)&lt;&gt;2),"要確認：入力不足",IF(OR(C69&lt;=0,C69&gt;EOMONTH(料率設定!$B$3,0),D69&lt;0,D69&lt;&gt;INT(D69)),"要確認：日付・金額",IF(COUNTIF($A$6:$A$105,A69)&gt;1,"要確認：ID重複",IF(OR(AND(E69&lt;&gt;"対象",E69&lt;&gt;"対象外"),AND(F69&lt;&gt;"対象",F69&lt;&gt;"対象外"),AND(G69&lt;&gt;"自動",G69&lt;&gt;"対象",G69&lt;&gt;"対象外")),"要確認：区分",IF(EOMONTH(料率設定!$B$3,0)&gt;=DATE(YEAR(C69)+70,MONTH(C69),DAY(C69))-1,"要確認：70歳以上","OK")))))))</f>
        <v/>
      </c>
      <c r="I69" s="11" t="str">
        <f>IF(H69="OK",IF(E69="対象外","対象外",IF(G69&lt;&gt;"自動",G69,IF(AND(EOMONTH(料率設定!$B$3,0)&gt;=DATE(YEAR(C69)+40,MONTH(C69),DAY(C69))-1,EOMONTH(料率設定!$B$3,0)&lt;DATE(YEAR(C69)+65,MONTH(C69),DAY(C69))-1),"対象","対象外"))),"")</f>
        <v/>
      </c>
      <c r="J69" s="11" t="str">
        <f>IF(H69="OK",VLOOKUP(D69,等級マスタ!$A$4:$E$53,2,TRUE),"")</f>
        <v/>
      </c>
      <c r="K69" s="11" t="str">
        <f>IF(H69="OK",VLOOKUP(D69,等級マスタ!$A$4:$E$53,3,TRUE),"")</f>
        <v/>
      </c>
      <c r="L69" s="11" t="str">
        <f>IF(H69="OK",VLOOKUP(D69,等級マスタ!$A$4:$E$53,4,TRUE),"")</f>
        <v/>
      </c>
      <c r="M69" s="11" t="str">
        <f>IF(H69="OK",VLOOKUP(D69,等級マスタ!$A$4:$E$53,5,TRUE),"")</f>
        <v/>
      </c>
      <c r="N69" s="11" t="str">
        <f>IF(H69="OK",IF(E69="対象",IF(料率設定!$B$13="給与控除",MAX(0,ROUNDUP(ROUND(K69*(料率設定!$B$7+IF(I69="対象",料率設定!$B$8,0))/2,6)-0.5,0)),IF(料率設定!$B$13="切捨て",ROUNDDOWN(ROUND(K69*(料率設定!$B$7+IF(I69="対象",料率設定!$B$8,0))/2,6),0),ROUND(K69*(料率設定!$B$7+IF(I69="対象",料率設定!$B$8,0))/2,0))),0),"")</f>
        <v/>
      </c>
      <c r="O69" s="11" t="str">
        <f>IF(H69="OK",IF(AND(E69="対象",EOMONTH(料率設定!$B$3,0)&gt;=料率設定!$B$11),IF(料率設定!$B$13="給与控除",MAX(0,ROUNDUP(ROUND(K69*料率設定!$B$10/2,6)-0.5,0)),IF(料率設定!$B$13="切捨て",ROUNDDOWN(ROUND(K69*料率設定!$B$10/2,6),0),ROUND(K69*料率設定!$B$10/2,0))),0),"")</f>
        <v/>
      </c>
      <c r="P69" s="11" t="str">
        <f>IF(H69="OK",IF(F69="対象",IF(料率設定!$B$13="給与控除",MAX(0,ROUNDUP(ROUND(M69*料率設定!$B$9/2,6)-0.5,0)),IF(料率設定!$B$13="切捨て",ROUNDDOWN(ROUND(M69*料率設定!$B$9/2,6),0),ROUND(M69*料率設定!$B$9/2,0))),0),"")</f>
        <v/>
      </c>
      <c r="Q69" s="15" t="str">
        <f t="shared" si="1"/>
        <v/>
      </c>
      <c r="R69" s="14" t="str">
        <f>IF(H69="OK",IF(F69="対象",M69*料率設定!$B$12,0),"")</f>
        <v/>
      </c>
      <c r="S69" s="14" t="str">
        <f>IF(H69="OK",IF(E69="対象",K69*(料率設定!$B$7+IF(I69="対象",料率設定!$B$8,0)+IF(EOMONTH(料率設定!$B$3,0)&gt;=料率設定!$B$11,料率設定!$B$10,0)),0)+IF(F69="対象",M69*料率設定!$B$9,0)-Q69+R69,"")</f>
        <v/>
      </c>
    </row>
    <row r="70" spans="1:19" ht="26" customHeight="1">
      <c r="A70" s="4"/>
      <c r="B70" s="4"/>
      <c r="C70" s="12"/>
      <c r="D70" s="13"/>
      <c r="E70" s="4" t="s">
        <v>107</v>
      </c>
      <c r="F70" s="4" t="s">
        <v>107</v>
      </c>
      <c r="G70" s="4" t="s">
        <v>108</v>
      </c>
      <c r="H70" s="11" t="str">
        <f>IF(COUNTA(A70:D70)=0,"",IF(料率設定!$B$15&lt;&gt;"設定OK","要確認：料率設定",IF(OR(A70="",B70="",COUNT(C70:D70)&lt;&gt;2),"要確認：入力不足",IF(OR(C70&lt;=0,C70&gt;EOMONTH(料率設定!$B$3,0),D70&lt;0,D70&lt;&gt;INT(D70)),"要確認：日付・金額",IF(COUNTIF($A$6:$A$105,A70)&gt;1,"要確認：ID重複",IF(OR(AND(E70&lt;&gt;"対象",E70&lt;&gt;"対象外"),AND(F70&lt;&gt;"対象",F70&lt;&gt;"対象外"),AND(G70&lt;&gt;"自動",G70&lt;&gt;"対象",G70&lt;&gt;"対象外")),"要確認：区分",IF(EOMONTH(料率設定!$B$3,0)&gt;=DATE(YEAR(C70)+70,MONTH(C70),DAY(C70))-1,"要確認：70歳以上","OK")))))))</f>
        <v/>
      </c>
      <c r="I70" s="11" t="str">
        <f>IF(H70="OK",IF(E70="対象外","対象外",IF(G70&lt;&gt;"自動",G70,IF(AND(EOMONTH(料率設定!$B$3,0)&gt;=DATE(YEAR(C70)+40,MONTH(C70),DAY(C70))-1,EOMONTH(料率設定!$B$3,0)&lt;DATE(YEAR(C70)+65,MONTH(C70),DAY(C70))-1),"対象","対象外"))),"")</f>
        <v/>
      </c>
      <c r="J70" s="11" t="str">
        <f>IF(H70="OK",VLOOKUP(D70,等級マスタ!$A$4:$E$53,2,TRUE),"")</f>
        <v/>
      </c>
      <c r="K70" s="11" t="str">
        <f>IF(H70="OK",VLOOKUP(D70,等級マスタ!$A$4:$E$53,3,TRUE),"")</f>
        <v/>
      </c>
      <c r="L70" s="11" t="str">
        <f>IF(H70="OK",VLOOKUP(D70,等級マスタ!$A$4:$E$53,4,TRUE),"")</f>
        <v/>
      </c>
      <c r="M70" s="11" t="str">
        <f>IF(H70="OK",VLOOKUP(D70,等級マスタ!$A$4:$E$53,5,TRUE),"")</f>
        <v/>
      </c>
      <c r="N70" s="11" t="str">
        <f>IF(H70="OK",IF(E70="対象",IF(料率設定!$B$13="給与控除",MAX(0,ROUNDUP(ROUND(K70*(料率設定!$B$7+IF(I70="対象",料率設定!$B$8,0))/2,6)-0.5,0)),IF(料率設定!$B$13="切捨て",ROUNDDOWN(ROUND(K70*(料率設定!$B$7+IF(I70="対象",料率設定!$B$8,0))/2,6),0),ROUND(K70*(料率設定!$B$7+IF(I70="対象",料率設定!$B$8,0))/2,0))),0),"")</f>
        <v/>
      </c>
      <c r="O70" s="11" t="str">
        <f>IF(H70="OK",IF(AND(E70="対象",EOMONTH(料率設定!$B$3,0)&gt;=料率設定!$B$11),IF(料率設定!$B$13="給与控除",MAX(0,ROUNDUP(ROUND(K70*料率設定!$B$10/2,6)-0.5,0)),IF(料率設定!$B$13="切捨て",ROUNDDOWN(ROUND(K70*料率設定!$B$10/2,6),0),ROUND(K70*料率設定!$B$10/2,0))),0),"")</f>
        <v/>
      </c>
      <c r="P70" s="11" t="str">
        <f>IF(H70="OK",IF(F70="対象",IF(料率設定!$B$13="給与控除",MAX(0,ROUNDUP(ROUND(M70*料率設定!$B$9/2,6)-0.5,0)),IF(料率設定!$B$13="切捨て",ROUNDDOWN(ROUND(M70*料率設定!$B$9/2,6),0),ROUND(M70*料率設定!$B$9/2,0))),0),"")</f>
        <v/>
      </c>
      <c r="Q70" s="15" t="str">
        <f t="shared" ref="Q70:Q101" si="2">IF(H70="OK",SUM(N70:P70),"")</f>
        <v/>
      </c>
      <c r="R70" s="14" t="str">
        <f>IF(H70="OK",IF(F70="対象",M70*料率設定!$B$12,0),"")</f>
        <v/>
      </c>
      <c r="S70" s="14" t="str">
        <f>IF(H70="OK",IF(E70="対象",K70*(料率設定!$B$7+IF(I70="対象",料率設定!$B$8,0)+IF(EOMONTH(料率設定!$B$3,0)&gt;=料率設定!$B$11,料率設定!$B$10,0)),0)+IF(F70="対象",M70*料率設定!$B$9,0)-Q70+R70,"")</f>
        <v/>
      </c>
    </row>
    <row r="71" spans="1:19" ht="26" customHeight="1">
      <c r="A71" s="4"/>
      <c r="B71" s="4"/>
      <c r="C71" s="12"/>
      <c r="D71" s="13"/>
      <c r="E71" s="4" t="s">
        <v>107</v>
      </c>
      <c r="F71" s="4" t="s">
        <v>107</v>
      </c>
      <c r="G71" s="4" t="s">
        <v>108</v>
      </c>
      <c r="H71" s="11" t="str">
        <f>IF(COUNTA(A71:D71)=0,"",IF(料率設定!$B$15&lt;&gt;"設定OK","要確認：料率設定",IF(OR(A71="",B71="",COUNT(C71:D71)&lt;&gt;2),"要確認：入力不足",IF(OR(C71&lt;=0,C71&gt;EOMONTH(料率設定!$B$3,0),D71&lt;0,D71&lt;&gt;INT(D71)),"要確認：日付・金額",IF(COUNTIF($A$6:$A$105,A71)&gt;1,"要確認：ID重複",IF(OR(AND(E71&lt;&gt;"対象",E71&lt;&gt;"対象外"),AND(F71&lt;&gt;"対象",F71&lt;&gt;"対象外"),AND(G71&lt;&gt;"自動",G71&lt;&gt;"対象",G71&lt;&gt;"対象外")),"要確認：区分",IF(EOMONTH(料率設定!$B$3,0)&gt;=DATE(YEAR(C71)+70,MONTH(C71),DAY(C71))-1,"要確認：70歳以上","OK")))))))</f>
        <v/>
      </c>
      <c r="I71" s="11" t="str">
        <f>IF(H71="OK",IF(E71="対象外","対象外",IF(G71&lt;&gt;"自動",G71,IF(AND(EOMONTH(料率設定!$B$3,0)&gt;=DATE(YEAR(C71)+40,MONTH(C71),DAY(C71))-1,EOMONTH(料率設定!$B$3,0)&lt;DATE(YEAR(C71)+65,MONTH(C71),DAY(C71))-1),"対象","対象外"))),"")</f>
        <v/>
      </c>
      <c r="J71" s="11" t="str">
        <f>IF(H71="OK",VLOOKUP(D71,等級マスタ!$A$4:$E$53,2,TRUE),"")</f>
        <v/>
      </c>
      <c r="K71" s="11" t="str">
        <f>IF(H71="OK",VLOOKUP(D71,等級マスタ!$A$4:$E$53,3,TRUE),"")</f>
        <v/>
      </c>
      <c r="L71" s="11" t="str">
        <f>IF(H71="OK",VLOOKUP(D71,等級マスタ!$A$4:$E$53,4,TRUE),"")</f>
        <v/>
      </c>
      <c r="M71" s="11" t="str">
        <f>IF(H71="OK",VLOOKUP(D71,等級マスタ!$A$4:$E$53,5,TRUE),"")</f>
        <v/>
      </c>
      <c r="N71" s="11" t="str">
        <f>IF(H71="OK",IF(E71="対象",IF(料率設定!$B$13="給与控除",MAX(0,ROUNDUP(ROUND(K71*(料率設定!$B$7+IF(I71="対象",料率設定!$B$8,0))/2,6)-0.5,0)),IF(料率設定!$B$13="切捨て",ROUNDDOWN(ROUND(K71*(料率設定!$B$7+IF(I71="対象",料率設定!$B$8,0))/2,6),0),ROUND(K71*(料率設定!$B$7+IF(I71="対象",料率設定!$B$8,0))/2,0))),0),"")</f>
        <v/>
      </c>
      <c r="O71" s="11" t="str">
        <f>IF(H71="OK",IF(AND(E71="対象",EOMONTH(料率設定!$B$3,0)&gt;=料率設定!$B$11),IF(料率設定!$B$13="給与控除",MAX(0,ROUNDUP(ROUND(K71*料率設定!$B$10/2,6)-0.5,0)),IF(料率設定!$B$13="切捨て",ROUNDDOWN(ROUND(K71*料率設定!$B$10/2,6),0),ROUND(K71*料率設定!$B$10/2,0))),0),"")</f>
        <v/>
      </c>
      <c r="P71" s="11" t="str">
        <f>IF(H71="OK",IF(F71="対象",IF(料率設定!$B$13="給与控除",MAX(0,ROUNDUP(ROUND(M71*料率設定!$B$9/2,6)-0.5,0)),IF(料率設定!$B$13="切捨て",ROUNDDOWN(ROUND(M71*料率設定!$B$9/2,6),0),ROUND(M71*料率設定!$B$9/2,0))),0),"")</f>
        <v/>
      </c>
      <c r="Q71" s="15" t="str">
        <f t="shared" si="2"/>
        <v/>
      </c>
      <c r="R71" s="14" t="str">
        <f>IF(H71="OK",IF(F71="対象",M71*料率設定!$B$12,0),"")</f>
        <v/>
      </c>
      <c r="S71" s="14" t="str">
        <f>IF(H71="OK",IF(E71="対象",K71*(料率設定!$B$7+IF(I71="対象",料率設定!$B$8,0)+IF(EOMONTH(料率設定!$B$3,0)&gt;=料率設定!$B$11,料率設定!$B$10,0)),0)+IF(F71="対象",M71*料率設定!$B$9,0)-Q71+R71,"")</f>
        <v/>
      </c>
    </row>
    <row r="72" spans="1:19" ht="26" customHeight="1">
      <c r="A72" s="4"/>
      <c r="B72" s="4"/>
      <c r="C72" s="12"/>
      <c r="D72" s="13"/>
      <c r="E72" s="4" t="s">
        <v>107</v>
      </c>
      <c r="F72" s="4" t="s">
        <v>107</v>
      </c>
      <c r="G72" s="4" t="s">
        <v>108</v>
      </c>
      <c r="H72" s="11" t="str">
        <f>IF(COUNTA(A72:D72)=0,"",IF(料率設定!$B$15&lt;&gt;"設定OK","要確認：料率設定",IF(OR(A72="",B72="",COUNT(C72:D72)&lt;&gt;2),"要確認：入力不足",IF(OR(C72&lt;=0,C72&gt;EOMONTH(料率設定!$B$3,0),D72&lt;0,D72&lt;&gt;INT(D72)),"要確認：日付・金額",IF(COUNTIF($A$6:$A$105,A72)&gt;1,"要確認：ID重複",IF(OR(AND(E72&lt;&gt;"対象",E72&lt;&gt;"対象外"),AND(F72&lt;&gt;"対象",F72&lt;&gt;"対象外"),AND(G72&lt;&gt;"自動",G72&lt;&gt;"対象",G72&lt;&gt;"対象外")),"要確認：区分",IF(EOMONTH(料率設定!$B$3,0)&gt;=DATE(YEAR(C72)+70,MONTH(C72),DAY(C72))-1,"要確認：70歳以上","OK")))))))</f>
        <v/>
      </c>
      <c r="I72" s="11" t="str">
        <f>IF(H72="OK",IF(E72="対象外","対象外",IF(G72&lt;&gt;"自動",G72,IF(AND(EOMONTH(料率設定!$B$3,0)&gt;=DATE(YEAR(C72)+40,MONTH(C72),DAY(C72))-1,EOMONTH(料率設定!$B$3,0)&lt;DATE(YEAR(C72)+65,MONTH(C72),DAY(C72))-1),"対象","対象外"))),"")</f>
        <v/>
      </c>
      <c r="J72" s="11" t="str">
        <f>IF(H72="OK",VLOOKUP(D72,等級マスタ!$A$4:$E$53,2,TRUE),"")</f>
        <v/>
      </c>
      <c r="K72" s="11" t="str">
        <f>IF(H72="OK",VLOOKUP(D72,等級マスタ!$A$4:$E$53,3,TRUE),"")</f>
        <v/>
      </c>
      <c r="L72" s="11" t="str">
        <f>IF(H72="OK",VLOOKUP(D72,等級マスタ!$A$4:$E$53,4,TRUE),"")</f>
        <v/>
      </c>
      <c r="M72" s="11" t="str">
        <f>IF(H72="OK",VLOOKUP(D72,等級マスタ!$A$4:$E$53,5,TRUE),"")</f>
        <v/>
      </c>
      <c r="N72" s="11" t="str">
        <f>IF(H72="OK",IF(E72="対象",IF(料率設定!$B$13="給与控除",MAX(0,ROUNDUP(ROUND(K72*(料率設定!$B$7+IF(I72="対象",料率設定!$B$8,0))/2,6)-0.5,0)),IF(料率設定!$B$13="切捨て",ROUNDDOWN(ROUND(K72*(料率設定!$B$7+IF(I72="対象",料率設定!$B$8,0))/2,6),0),ROUND(K72*(料率設定!$B$7+IF(I72="対象",料率設定!$B$8,0))/2,0))),0),"")</f>
        <v/>
      </c>
      <c r="O72" s="11" t="str">
        <f>IF(H72="OK",IF(AND(E72="対象",EOMONTH(料率設定!$B$3,0)&gt;=料率設定!$B$11),IF(料率設定!$B$13="給与控除",MAX(0,ROUNDUP(ROUND(K72*料率設定!$B$10/2,6)-0.5,0)),IF(料率設定!$B$13="切捨て",ROUNDDOWN(ROUND(K72*料率設定!$B$10/2,6),0),ROUND(K72*料率設定!$B$10/2,0))),0),"")</f>
        <v/>
      </c>
      <c r="P72" s="11" t="str">
        <f>IF(H72="OK",IF(F72="対象",IF(料率設定!$B$13="給与控除",MAX(0,ROUNDUP(ROUND(M72*料率設定!$B$9/2,6)-0.5,0)),IF(料率設定!$B$13="切捨て",ROUNDDOWN(ROUND(M72*料率設定!$B$9/2,6),0),ROUND(M72*料率設定!$B$9/2,0))),0),"")</f>
        <v/>
      </c>
      <c r="Q72" s="15" t="str">
        <f t="shared" si="2"/>
        <v/>
      </c>
      <c r="R72" s="14" t="str">
        <f>IF(H72="OK",IF(F72="対象",M72*料率設定!$B$12,0),"")</f>
        <v/>
      </c>
      <c r="S72" s="14" t="str">
        <f>IF(H72="OK",IF(E72="対象",K72*(料率設定!$B$7+IF(I72="対象",料率設定!$B$8,0)+IF(EOMONTH(料率設定!$B$3,0)&gt;=料率設定!$B$11,料率設定!$B$10,0)),0)+IF(F72="対象",M72*料率設定!$B$9,0)-Q72+R72,"")</f>
        <v/>
      </c>
    </row>
    <row r="73" spans="1:19" ht="26" customHeight="1">
      <c r="A73" s="4"/>
      <c r="B73" s="4"/>
      <c r="C73" s="12"/>
      <c r="D73" s="13"/>
      <c r="E73" s="4" t="s">
        <v>107</v>
      </c>
      <c r="F73" s="4" t="s">
        <v>107</v>
      </c>
      <c r="G73" s="4" t="s">
        <v>108</v>
      </c>
      <c r="H73" s="11" t="str">
        <f>IF(COUNTA(A73:D73)=0,"",IF(料率設定!$B$15&lt;&gt;"設定OK","要確認：料率設定",IF(OR(A73="",B73="",COUNT(C73:D73)&lt;&gt;2),"要確認：入力不足",IF(OR(C73&lt;=0,C73&gt;EOMONTH(料率設定!$B$3,0),D73&lt;0,D73&lt;&gt;INT(D73)),"要確認：日付・金額",IF(COUNTIF($A$6:$A$105,A73)&gt;1,"要確認：ID重複",IF(OR(AND(E73&lt;&gt;"対象",E73&lt;&gt;"対象外"),AND(F73&lt;&gt;"対象",F73&lt;&gt;"対象外"),AND(G73&lt;&gt;"自動",G73&lt;&gt;"対象",G73&lt;&gt;"対象外")),"要確認：区分",IF(EOMONTH(料率設定!$B$3,0)&gt;=DATE(YEAR(C73)+70,MONTH(C73),DAY(C73))-1,"要確認：70歳以上","OK")))))))</f>
        <v/>
      </c>
      <c r="I73" s="11" t="str">
        <f>IF(H73="OK",IF(E73="対象外","対象外",IF(G73&lt;&gt;"自動",G73,IF(AND(EOMONTH(料率設定!$B$3,0)&gt;=DATE(YEAR(C73)+40,MONTH(C73),DAY(C73))-1,EOMONTH(料率設定!$B$3,0)&lt;DATE(YEAR(C73)+65,MONTH(C73),DAY(C73))-1),"対象","対象外"))),"")</f>
        <v/>
      </c>
      <c r="J73" s="11" t="str">
        <f>IF(H73="OK",VLOOKUP(D73,等級マスタ!$A$4:$E$53,2,TRUE),"")</f>
        <v/>
      </c>
      <c r="K73" s="11" t="str">
        <f>IF(H73="OK",VLOOKUP(D73,等級マスタ!$A$4:$E$53,3,TRUE),"")</f>
        <v/>
      </c>
      <c r="L73" s="11" t="str">
        <f>IF(H73="OK",VLOOKUP(D73,等級マスタ!$A$4:$E$53,4,TRUE),"")</f>
        <v/>
      </c>
      <c r="M73" s="11" t="str">
        <f>IF(H73="OK",VLOOKUP(D73,等級マスタ!$A$4:$E$53,5,TRUE),"")</f>
        <v/>
      </c>
      <c r="N73" s="11" t="str">
        <f>IF(H73="OK",IF(E73="対象",IF(料率設定!$B$13="給与控除",MAX(0,ROUNDUP(ROUND(K73*(料率設定!$B$7+IF(I73="対象",料率設定!$B$8,0))/2,6)-0.5,0)),IF(料率設定!$B$13="切捨て",ROUNDDOWN(ROUND(K73*(料率設定!$B$7+IF(I73="対象",料率設定!$B$8,0))/2,6),0),ROUND(K73*(料率設定!$B$7+IF(I73="対象",料率設定!$B$8,0))/2,0))),0),"")</f>
        <v/>
      </c>
      <c r="O73" s="11" t="str">
        <f>IF(H73="OK",IF(AND(E73="対象",EOMONTH(料率設定!$B$3,0)&gt;=料率設定!$B$11),IF(料率設定!$B$13="給与控除",MAX(0,ROUNDUP(ROUND(K73*料率設定!$B$10/2,6)-0.5,0)),IF(料率設定!$B$13="切捨て",ROUNDDOWN(ROUND(K73*料率設定!$B$10/2,6),0),ROUND(K73*料率設定!$B$10/2,0))),0),"")</f>
        <v/>
      </c>
      <c r="P73" s="11" t="str">
        <f>IF(H73="OK",IF(F73="対象",IF(料率設定!$B$13="給与控除",MAX(0,ROUNDUP(ROUND(M73*料率設定!$B$9/2,6)-0.5,0)),IF(料率設定!$B$13="切捨て",ROUNDDOWN(ROUND(M73*料率設定!$B$9/2,6),0),ROUND(M73*料率設定!$B$9/2,0))),0),"")</f>
        <v/>
      </c>
      <c r="Q73" s="15" t="str">
        <f t="shared" si="2"/>
        <v/>
      </c>
      <c r="R73" s="14" t="str">
        <f>IF(H73="OK",IF(F73="対象",M73*料率設定!$B$12,0),"")</f>
        <v/>
      </c>
      <c r="S73" s="14" t="str">
        <f>IF(H73="OK",IF(E73="対象",K73*(料率設定!$B$7+IF(I73="対象",料率設定!$B$8,0)+IF(EOMONTH(料率設定!$B$3,0)&gt;=料率設定!$B$11,料率設定!$B$10,0)),0)+IF(F73="対象",M73*料率設定!$B$9,0)-Q73+R73,"")</f>
        <v/>
      </c>
    </row>
    <row r="74" spans="1:19" ht="26" customHeight="1">
      <c r="A74" s="4"/>
      <c r="B74" s="4"/>
      <c r="C74" s="12"/>
      <c r="D74" s="13"/>
      <c r="E74" s="4" t="s">
        <v>107</v>
      </c>
      <c r="F74" s="4" t="s">
        <v>107</v>
      </c>
      <c r="G74" s="4" t="s">
        <v>108</v>
      </c>
      <c r="H74" s="11" t="str">
        <f>IF(COUNTA(A74:D74)=0,"",IF(料率設定!$B$15&lt;&gt;"設定OK","要確認：料率設定",IF(OR(A74="",B74="",COUNT(C74:D74)&lt;&gt;2),"要確認：入力不足",IF(OR(C74&lt;=0,C74&gt;EOMONTH(料率設定!$B$3,0),D74&lt;0,D74&lt;&gt;INT(D74)),"要確認：日付・金額",IF(COUNTIF($A$6:$A$105,A74)&gt;1,"要確認：ID重複",IF(OR(AND(E74&lt;&gt;"対象",E74&lt;&gt;"対象外"),AND(F74&lt;&gt;"対象",F74&lt;&gt;"対象外"),AND(G74&lt;&gt;"自動",G74&lt;&gt;"対象",G74&lt;&gt;"対象外")),"要確認：区分",IF(EOMONTH(料率設定!$B$3,0)&gt;=DATE(YEAR(C74)+70,MONTH(C74),DAY(C74))-1,"要確認：70歳以上","OK")))))))</f>
        <v/>
      </c>
      <c r="I74" s="11" t="str">
        <f>IF(H74="OK",IF(E74="対象外","対象外",IF(G74&lt;&gt;"自動",G74,IF(AND(EOMONTH(料率設定!$B$3,0)&gt;=DATE(YEAR(C74)+40,MONTH(C74),DAY(C74))-1,EOMONTH(料率設定!$B$3,0)&lt;DATE(YEAR(C74)+65,MONTH(C74),DAY(C74))-1),"対象","対象外"))),"")</f>
        <v/>
      </c>
      <c r="J74" s="11" t="str">
        <f>IF(H74="OK",VLOOKUP(D74,等級マスタ!$A$4:$E$53,2,TRUE),"")</f>
        <v/>
      </c>
      <c r="K74" s="11" t="str">
        <f>IF(H74="OK",VLOOKUP(D74,等級マスタ!$A$4:$E$53,3,TRUE),"")</f>
        <v/>
      </c>
      <c r="L74" s="11" t="str">
        <f>IF(H74="OK",VLOOKUP(D74,等級マスタ!$A$4:$E$53,4,TRUE),"")</f>
        <v/>
      </c>
      <c r="M74" s="11" t="str">
        <f>IF(H74="OK",VLOOKUP(D74,等級マスタ!$A$4:$E$53,5,TRUE),"")</f>
        <v/>
      </c>
      <c r="N74" s="11" t="str">
        <f>IF(H74="OK",IF(E74="対象",IF(料率設定!$B$13="給与控除",MAX(0,ROUNDUP(ROUND(K74*(料率設定!$B$7+IF(I74="対象",料率設定!$B$8,0))/2,6)-0.5,0)),IF(料率設定!$B$13="切捨て",ROUNDDOWN(ROUND(K74*(料率設定!$B$7+IF(I74="対象",料率設定!$B$8,0))/2,6),0),ROUND(K74*(料率設定!$B$7+IF(I74="対象",料率設定!$B$8,0))/2,0))),0),"")</f>
        <v/>
      </c>
      <c r="O74" s="11" t="str">
        <f>IF(H74="OK",IF(AND(E74="対象",EOMONTH(料率設定!$B$3,0)&gt;=料率設定!$B$11),IF(料率設定!$B$13="給与控除",MAX(0,ROUNDUP(ROUND(K74*料率設定!$B$10/2,6)-0.5,0)),IF(料率設定!$B$13="切捨て",ROUNDDOWN(ROUND(K74*料率設定!$B$10/2,6),0),ROUND(K74*料率設定!$B$10/2,0))),0),"")</f>
        <v/>
      </c>
      <c r="P74" s="11" t="str">
        <f>IF(H74="OK",IF(F74="対象",IF(料率設定!$B$13="給与控除",MAX(0,ROUNDUP(ROUND(M74*料率設定!$B$9/2,6)-0.5,0)),IF(料率設定!$B$13="切捨て",ROUNDDOWN(ROUND(M74*料率設定!$B$9/2,6),0),ROUND(M74*料率設定!$B$9/2,0))),0),"")</f>
        <v/>
      </c>
      <c r="Q74" s="15" t="str">
        <f t="shared" si="2"/>
        <v/>
      </c>
      <c r="R74" s="14" t="str">
        <f>IF(H74="OK",IF(F74="対象",M74*料率設定!$B$12,0),"")</f>
        <v/>
      </c>
      <c r="S74" s="14" t="str">
        <f>IF(H74="OK",IF(E74="対象",K74*(料率設定!$B$7+IF(I74="対象",料率設定!$B$8,0)+IF(EOMONTH(料率設定!$B$3,0)&gt;=料率設定!$B$11,料率設定!$B$10,0)),0)+IF(F74="対象",M74*料率設定!$B$9,0)-Q74+R74,"")</f>
        <v/>
      </c>
    </row>
    <row r="75" spans="1:19" ht="26" customHeight="1">
      <c r="A75" s="4"/>
      <c r="B75" s="4"/>
      <c r="C75" s="12"/>
      <c r="D75" s="13"/>
      <c r="E75" s="4" t="s">
        <v>107</v>
      </c>
      <c r="F75" s="4" t="s">
        <v>107</v>
      </c>
      <c r="G75" s="4" t="s">
        <v>108</v>
      </c>
      <c r="H75" s="11" t="str">
        <f>IF(COUNTA(A75:D75)=0,"",IF(料率設定!$B$15&lt;&gt;"設定OK","要確認：料率設定",IF(OR(A75="",B75="",COUNT(C75:D75)&lt;&gt;2),"要確認：入力不足",IF(OR(C75&lt;=0,C75&gt;EOMONTH(料率設定!$B$3,0),D75&lt;0,D75&lt;&gt;INT(D75)),"要確認：日付・金額",IF(COUNTIF($A$6:$A$105,A75)&gt;1,"要確認：ID重複",IF(OR(AND(E75&lt;&gt;"対象",E75&lt;&gt;"対象外"),AND(F75&lt;&gt;"対象",F75&lt;&gt;"対象外"),AND(G75&lt;&gt;"自動",G75&lt;&gt;"対象",G75&lt;&gt;"対象外")),"要確認：区分",IF(EOMONTH(料率設定!$B$3,0)&gt;=DATE(YEAR(C75)+70,MONTH(C75),DAY(C75))-1,"要確認：70歳以上","OK")))))))</f>
        <v/>
      </c>
      <c r="I75" s="11" t="str">
        <f>IF(H75="OK",IF(E75="対象外","対象外",IF(G75&lt;&gt;"自動",G75,IF(AND(EOMONTH(料率設定!$B$3,0)&gt;=DATE(YEAR(C75)+40,MONTH(C75),DAY(C75))-1,EOMONTH(料率設定!$B$3,0)&lt;DATE(YEAR(C75)+65,MONTH(C75),DAY(C75))-1),"対象","対象外"))),"")</f>
        <v/>
      </c>
      <c r="J75" s="11" t="str">
        <f>IF(H75="OK",VLOOKUP(D75,等級マスタ!$A$4:$E$53,2,TRUE),"")</f>
        <v/>
      </c>
      <c r="K75" s="11" t="str">
        <f>IF(H75="OK",VLOOKUP(D75,等級マスタ!$A$4:$E$53,3,TRUE),"")</f>
        <v/>
      </c>
      <c r="L75" s="11" t="str">
        <f>IF(H75="OK",VLOOKUP(D75,等級マスタ!$A$4:$E$53,4,TRUE),"")</f>
        <v/>
      </c>
      <c r="M75" s="11" t="str">
        <f>IF(H75="OK",VLOOKUP(D75,等級マスタ!$A$4:$E$53,5,TRUE),"")</f>
        <v/>
      </c>
      <c r="N75" s="11" t="str">
        <f>IF(H75="OK",IF(E75="対象",IF(料率設定!$B$13="給与控除",MAX(0,ROUNDUP(ROUND(K75*(料率設定!$B$7+IF(I75="対象",料率設定!$B$8,0))/2,6)-0.5,0)),IF(料率設定!$B$13="切捨て",ROUNDDOWN(ROUND(K75*(料率設定!$B$7+IF(I75="対象",料率設定!$B$8,0))/2,6),0),ROUND(K75*(料率設定!$B$7+IF(I75="対象",料率設定!$B$8,0))/2,0))),0),"")</f>
        <v/>
      </c>
      <c r="O75" s="11" t="str">
        <f>IF(H75="OK",IF(AND(E75="対象",EOMONTH(料率設定!$B$3,0)&gt;=料率設定!$B$11),IF(料率設定!$B$13="給与控除",MAX(0,ROUNDUP(ROUND(K75*料率設定!$B$10/2,6)-0.5,0)),IF(料率設定!$B$13="切捨て",ROUNDDOWN(ROUND(K75*料率設定!$B$10/2,6),0),ROUND(K75*料率設定!$B$10/2,0))),0),"")</f>
        <v/>
      </c>
      <c r="P75" s="11" t="str">
        <f>IF(H75="OK",IF(F75="対象",IF(料率設定!$B$13="給与控除",MAX(0,ROUNDUP(ROUND(M75*料率設定!$B$9/2,6)-0.5,0)),IF(料率設定!$B$13="切捨て",ROUNDDOWN(ROUND(M75*料率設定!$B$9/2,6),0),ROUND(M75*料率設定!$B$9/2,0))),0),"")</f>
        <v/>
      </c>
      <c r="Q75" s="15" t="str">
        <f t="shared" si="2"/>
        <v/>
      </c>
      <c r="R75" s="14" t="str">
        <f>IF(H75="OK",IF(F75="対象",M75*料率設定!$B$12,0),"")</f>
        <v/>
      </c>
      <c r="S75" s="14" t="str">
        <f>IF(H75="OK",IF(E75="対象",K75*(料率設定!$B$7+IF(I75="対象",料率設定!$B$8,0)+IF(EOMONTH(料率設定!$B$3,0)&gt;=料率設定!$B$11,料率設定!$B$10,0)),0)+IF(F75="対象",M75*料率設定!$B$9,0)-Q75+R75,"")</f>
        <v/>
      </c>
    </row>
    <row r="76" spans="1:19" ht="26" customHeight="1">
      <c r="A76" s="4"/>
      <c r="B76" s="4"/>
      <c r="C76" s="12"/>
      <c r="D76" s="13"/>
      <c r="E76" s="4" t="s">
        <v>107</v>
      </c>
      <c r="F76" s="4" t="s">
        <v>107</v>
      </c>
      <c r="G76" s="4" t="s">
        <v>108</v>
      </c>
      <c r="H76" s="11" t="str">
        <f>IF(COUNTA(A76:D76)=0,"",IF(料率設定!$B$15&lt;&gt;"設定OK","要確認：料率設定",IF(OR(A76="",B76="",COUNT(C76:D76)&lt;&gt;2),"要確認：入力不足",IF(OR(C76&lt;=0,C76&gt;EOMONTH(料率設定!$B$3,0),D76&lt;0,D76&lt;&gt;INT(D76)),"要確認：日付・金額",IF(COUNTIF($A$6:$A$105,A76)&gt;1,"要確認：ID重複",IF(OR(AND(E76&lt;&gt;"対象",E76&lt;&gt;"対象外"),AND(F76&lt;&gt;"対象",F76&lt;&gt;"対象外"),AND(G76&lt;&gt;"自動",G76&lt;&gt;"対象",G76&lt;&gt;"対象外")),"要確認：区分",IF(EOMONTH(料率設定!$B$3,0)&gt;=DATE(YEAR(C76)+70,MONTH(C76),DAY(C76))-1,"要確認：70歳以上","OK")))))))</f>
        <v/>
      </c>
      <c r="I76" s="11" t="str">
        <f>IF(H76="OK",IF(E76="対象外","対象外",IF(G76&lt;&gt;"自動",G76,IF(AND(EOMONTH(料率設定!$B$3,0)&gt;=DATE(YEAR(C76)+40,MONTH(C76),DAY(C76))-1,EOMONTH(料率設定!$B$3,0)&lt;DATE(YEAR(C76)+65,MONTH(C76),DAY(C76))-1),"対象","対象外"))),"")</f>
        <v/>
      </c>
      <c r="J76" s="11" t="str">
        <f>IF(H76="OK",VLOOKUP(D76,等級マスタ!$A$4:$E$53,2,TRUE),"")</f>
        <v/>
      </c>
      <c r="K76" s="11" t="str">
        <f>IF(H76="OK",VLOOKUP(D76,等級マスタ!$A$4:$E$53,3,TRUE),"")</f>
        <v/>
      </c>
      <c r="L76" s="11" t="str">
        <f>IF(H76="OK",VLOOKUP(D76,等級マスタ!$A$4:$E$53,4,TRUE),"")</f>
        <v/>
      </c>
      <c r="M76" s="11" t="str">
        <f>IF(H76="OK",VLOOKUP(D76,等級マスタ!$A$4:$E$53,5,TRUE),"")</f>
        <v/>
      </c>
      <c r="N76" s="11" t="str">
        <f>IF(H76="OK",IF(E76="対象",IF(料率設定!$B$13="給与控除",MAX(0,ROUNDUP(ROUND(K76*(料率設定!$B$7+IF(I76="対象",料率設定!$B$8,0))/2,6)-0.5,0)),IF(料率設定!$B$13="切捨て",ROUNDDOWN(ROUND(K76*(料率設定!$B$7+IF(I76="対象",料率設定!$B$8,0))/2,6),0),ROUND(K76*(料率設定!$B$7+IF(I76="対象",料率設定!$B$8,0))/2,0))),0),"")</f>
        <v/>
      </c>
      <c r="O76" s="11" t="str">
        <f>IF(H76="OK",IF(AND(E76="対象",EOMONTH(料率設定!$B$3,0)&gt;=料率設定!$B$11),IF(料率設定!$B$13="給与控除",MAX(0,ROUNDUP(ROUND(K76*料率設定!$B$10/2,6)-0.5,0)),IF(料率設定!$B$13="切捨て",ROUNDDOWN(ROUND(K76*料率設定!$B$10/2,6),0),ROUND(K76*料率設定!$B$10/2,0))),0),"")</f>
        <v/>
      </c>
      <c r="P76" s="11" t="str">
        <f>IF(H76="OK",IF(F76="対象",IF(料率設定!$B$13="給与控除",MAX(0,ROUNDUP(ROUND(M76*料率設定!$B$9/2,6)-0.5,0)),IF(料率設定!$B$13="切捨て",ROUNDDOWN(ROUND(M76*料率設定!$B$9/2,6),0),ROUND(M76*料率設定!$B$9/2,0))),0),"")</f>
        <v/>
      </c>
      <c r="Q76" s="15" t="str">
        <f t="shared" si="2"/>
        <v/>
      </c>
      <c r="R76" s="14" t="str">
        <f>IF(H76="OK",IF(F76="対象",M76*料率設定!$B$12,0),"")</f>
        <v/>
      </c>
      <c r="S76" s="14" t="str">
        <f>IF(H76="OK",IF(E76="対象",K76*(料率設定!$B$7+IF(I76="対象",料率設定!$B$8,0)+IF(EOMONTH(料率設定!$B$3,0)&gt;=料率設定!$B$11,料率設定!$B$10,0)),0)+IF(F76="対象",M76*料率設定!$B$9,0)-Q76+R76,"")</f>
        <v/>
      </c>
    </row>
    <row r="77" spans="1:19" ht="26" customHeight="1">
      <c r="A77" s="4"/>
      <c r="B77" s="4"/>
      <c r="C77" s="12"/>
      <c r="D77" s="13"/>
      <c r="E77" s="4" t="s">
        <v>107</v>
      </c>
      <c r="F77" s="4" t="s">
        <v>107</v>
      </c>
      <c r="G77" s="4" t="s">
        <v>108</v>
      </c>
      <c r="H77" s="11" t="str">
        <f>IF(COUNTA(A77:D77)=0,"",IF(料率設定!$B$15&lt;&gt;"設定OK","要確認：料率設定",IF(OR(A77="",B77="",COUNT(C77:D77)&lt;&gt;2),"要確認：入力不足",IF(OR(C77&lt;=0,C77&gt;EOMONTH(料率設定!$B$3,0),D77&lt;0,D77&lt;&gt;INT(D77)),"要確認：日付・金額",IF(COUNTIF($A$6:$A$105,A77)&gt;1,"要確認：ID重複",IF(OR(AND(E77&lt;&gt;"対象",E77&lt;&gt;"対象外"),AND(F77&lt;&gt;"対象",F77&lt;&gt;"対象外"),AND(G77&lt;&gt;"自動",G77&lt;&gt;"対象",G77&lt;&gt;"対象外")),"要確認：区分",IF(EOMONTH(料率設定!$B$3,0)&gt;=DATE(YEAR(C77)+70,MONTH(C77),DAY(C77))-1,"要確認：70歳以上","OK")))))))</f>
        <v/>
      </c>
      <c r="I77" s="11" t="str">
        <f>IF(H77="OK",IF(E77="対象外","対象外",IF(G77&lt;&gt;"自動",G77,IF(AND(EOMONTH(料率設定!$B$3,0)&gt;=DATE(YEAR(C77)+40,MONTH(C77),DAY(C77))-1,EOMONTH(料率設定!$B$3,0)&lt;DATE(YEAR(C77)+65,MONTH(C77),DAY(C77))-1),"対象","対象外"))),"")</f>
        <v/>
      </c>
      <c r="J77" s="11" t="str">
        <f>IF(H77="OK",VLOOKUP(D77,等級マスタ!$A$4:$E$53,2,TRUE),"")</f>
        <v/>
      </c>
      <c r="K77" s="11" t="str">
        <f>IF(H77="OK",VLOOKUP(D77,等級マスタ!$A$4:$E$53,3,TRUE),"")</f>
        <v/>
      </c>
      <c r="L77" s="11" t="str">
        <f>IF(H77="OK",VLOOKUP(D77,等級マスタ!$A$4:$E$53,4,TRUE),"")</f>
        <v/>
      </c>
      <c r="M77" s="11" t="str">
        <f>IF(H77="OK",VLOOKUP(D77,等級マスタ!$A$4:$E$53,5,TRUE),"")</f>
        <v/>
      </c>
      <c r="N77" s="11" t="str">
        <f>IF(H77="OK",IF(E77="対象",IF(料率設定!$B$13="給与控除",MAX(0,ROUNDUP(ROUND(K77*(料率設定!$B$7+IF(I77="対象",料率設定!$B$8,0))/2,6)-0.5,0)),IF(料率設定!$B$13="切捨て",ROUNDDOWN(ROUND(K77*(料率設定!$B$7+IF(I77="対象",料率設定!$B$8,0))/2,6),0),ROUND(K77*(料率設定!$B$7+IF(I77="対象",料率設定!$B$8,0))/2,0))),0),"")</f>
        <v/>
      </c>
      <c r="O77" s="11" t="str">
        <f>IF(H77="OK",IF(AND(E77="対象",EOMONTH(料率設定!$B$3,0)&gt;=料率設定!$B$11),IF(料率設定!$B$13="給与控除",MAX(0,ROUNDUP(ROUND(K77*料率設定!$B$10/2,6)-0.5,0)),IF(料率設定!$B$13="切捨て",ROUNDDOWN(ROUND(K77*料率設定!$B$10/2,6),0),ROUND(K77*料率設定!$B$10/2,0))),0),"")</f>
        <v/>
      </c>
      <c r="P77" s="11" t="str">
        <f>IF(H77="OK",IF(F77="対象",IF(料率設定!$B$13="給与控除",MAX(0,ROUNDUP(ROUND(M77*料率設定!$B$9/2,6)-0.5,0)),IF(料率設定!$B$13="切捨て",ROUNDDOWN(ROUND(M77*料率設定!$B$9/2,6),0),ROUND(M77*料率設定!$B$9/2,0))),0),"")</f>
        <v/>
      </c>
      <c r="Q77" s="15" t="str">
        <f t="shared" si="2"/>
        <v/>
      </c>
      <c r="R77" s="14" t="str">
        <f>IF(H77="OK",IF(F77="対象",M77*料率設定!$B$12,0),"")</f>
        <v/>
      </c>
      <c r="S77" s="14" t="str">
        <f>IF(H77="OK",IF(E77="対象",K77*(料率設定!$B$7+IF(I77="対象",料率設定!$B$8,0)+IF(EOMONTH(料率設定!$B$3,0)&gt;=料率設定!$B$11,料率設定!$B$10,0)),0)+IF(F77="対象",M77*料率設定!$B$9,0)-Q77+R77,"")</f>
        <v/>
      </c>
    </row>
    <row r="78" spans="1:19" ht="26" customHeight="1">
      <c r="A78" s="4"/>
      <c r="B78" s="4"/>
      <c r="C78" s="12"/>
      <c r="D78" s="13"/>
      <c r="E78" s="4" t="s">
        <v>107</v>
      </c>
      <c r="F78" s="4" t="s">
        <v>107</v>
      </c>
      <c r="G78" s="4" t="s">
        <v>108</v>
      </c>
      <c r="H78" s="11" t="str">
        <f>IF(COUNTA(A78:D78)=0,"",IF(料率設定!$B$15&lt;&gt;"設定OK","要確認：料率設定",IF(OR(A78="",B78="",COUNT(C78:D78)&lt;&gt;2),"要確認：入力不足",IF(OR(C78&lt;=0,C78&gt;EOMONTH(料率設定!$B$3,0),D78&lt;0,D78&lt;&gt;INT(D78)),"要確認：日付・金額",IF(COUNTIF($A$6:$A$105,A78)&gt;1,"要確認：ID重複",IF(OR(AND(E78&lt;&gt;"対象",E78&lt;&gt;"対象外"),AND(F78&lt;&gt;"対象",F78&lt;&gt;"対象外"),AND(G78&lt;&gt;"自動",G78&lt;&gt;"対象",G78&lt;&gt;"対象外")),"要確認：区分",IF(EOMONTH(料率設定!$B$3,0)&gt;=DATE(YEAR(C78)+70,MONTH(C78),DAY(C78))-1,"要確認：70歳以上","OK")))))))</f>
        <v/>
      </c>
      <c r="I78" s="11" t="str">
        <f>IF(H78="OK",IF(E78="対象外","対象外",IF(G78&lt;&gt;"自動",G78,IF(AND(EOMONTH(料率設定!$B$3,0)&gt;=DATE(YEAR(C78)+40,MONTH(C78),DAY(C78))-1,EOMONTH(料率設定!$B$3,0)&lt;DATE(YEAR(C78)+65,MONTH(C78),DAY(C78))-1),"対象","対象外"))),"")</f>
        <v/>
      </c>
      <c r="J78" s="11" t="str">
        <f>IF(H78="OK",VLOOKUP(D78,等級マスタ!$A$4:$E$53,2,TRUE),"")</f>
        <v/>
      </c>
      <c r="K78" s="11" t="str">
        <f>IF(H78="OK",VLOOKUP(D78,等級マスタ!$A$4:$E$53,3,TRUE),"")</f>
        <v/>
      </c>
      <c r="L78" s="11" t="str">
        <f>IF(H78="OK",VLOOKUP(D78,等級マスタ!$A$4:$E$53,4,TRUE),"")</f>
        <v/>
      </c>
      <c r="M78" s="11" t="str">
        <f>IF(H78="OK",VLOOKUP(D78,等級マスタ!$A$4:$E$53,5,TRUE),"")</f>
        <v/>
      </c>
      <c r="N78" s="11" t="str">
        <f>IF(H78="OK",IF(E78="対象",IF(料率設定!$B$13="給与控除",MAX(0,ROUNDUP(ROUND(K78*(料率設定!$B$7+IF(I78="対象",料率設定!$B$8,0))/2,6)-0.5,0)),IF(料率設定!$B$13="切捨て",ROUNDDOWN(ROUND(K78*(料率設定!$B$7+IF(I78="対象",料率設定!$B$8,0))/2,6),0),ROUND(K78*(料率設定!$B$7+IF(I78="対象",料率設定!$B$8,0))/2,0))),0),"")</f>
        <v/>
      </c>
      <c r="O78" s="11" t="str">
        <f>IF(H78="OK",IF(AND(E78="対象",EOMONTH(料率設定!$B$3,0)&gt;=料率設定!$B$11),IF(料率設定!$B$13="給与控除",MAX(0,ROUNDUP(ROUND(K78*料率設定!$B$10/2,6)-0.5,0)),IF(料率設定!$B$13="切捨て",ROUNDDOWN(ROUND(K78*料率設定!$B$10/2,6),0),ROUND(K78*料率設定!$B$10/2,0))),0),"")</f>
        <v/>
      </c>
      <c r="P78" s="11" t="str">
        <f>IF(H78="OK",IF(F78="対象",IF(料率設定!$B$13="給与控除",MAX(0,ROUNDUP(ROUND(M78*料率設定!$B$9/2,6)-0.5,0)),IF(料率設定!$B$13="切捨て",ROUNDDOWN(ROUND(M78*料率設定!$B$9/2,6),0),ROUND(M78*料率設定!$B$9/2,0))),0),"")</f>
        <v/>
      </c>
      <c r="Q78" s="15" t="str">
        <f t="shared" si="2"/>
        <v/>
      </c>
      <c r="R78" s="14" t="str">
        <f>IF(H78="OK",IF(F78="対象",M78*料率設定!$B$12,0),"")</f>
        <v/>
      </c>
      <c r="S78" s="14" t="str">
        <f>IF(H78="OK",IF(E78="対象",K78*(料率設定!$B$7+IF(I78="対象",料率設定!$B$8,0)+IF(EOMONTH(料率設定!$B$3,0)&gt;=料率設定!$B$11,料率設定!$B$10,0)),0)+IF(F78="対象",M78*料率設定!$B$9,0)-Q78+R78,"")</f>
        <v/>
      </c>
    </row>
    <row r="79" spans="1:19" ht="26" customHeight="1">
      <c r="A79" s="4"/>
      <c r="B79" s="4"/>
      <c r="C79" s="12"/>
      <c r="D79" s="13"/>
      <c r="E79" s="4" t="s">
        <v>107</v>
      </c>
      <c r="F79" s="4" t="s">
        <v>107</v>
      </c>
      <c r="G79" s="4" t="s">
        <v>108</v>
      </c>
      <c r="H79" s="11" t="str">
        <f>IF(COUNTA(A79:D79)=0,"",IF(料率設定!$B$15&lt;&gt;"設定OK","要確認：料率設定",IF(OR(A79="",B79="",COUNT(C79:D79)&lt;&gt;2),"要確認：入力不足",IF(OR(C79&lt;=0,C79&gt;EOMONTH(料率設定!$B$3,0),D79&lt;0,D79&lt;&gt;INT(D79)),"要確認：日付・金額",IF(COUNTIF($A$6:$A$105,A79)&gt;1,"要確認：ID重複",IF(OR(AND(E79&lt;&gt;"対象",E79&lt;&gt;"対象外"),AND(F79&lt;&gt;"対象",F79&lt;&gt;"対象外"),AND(G79&lt;&gt;"自動",G79&lt;&gt;"対象",G79&lt;&gt;"対象外")),"要確認：区分",IF(EOMONTH(料率設定!$B$3,0)&gt;=DATE(YEAR(C79)+70,MONTH(C79),DAY(C79))-1,"要確認：70歳以上","OK")))))))</f>
        <v/>
      </c>
      <c r="I79" s="11" t="str">
        <f>IF(H79="OK",IF(E79="対象外","対象外",IF(G79&lt;&gt;"自動",G79,IF(AND(EOMONTH(料率設定!$B$3,0)&gt;=DATE(YEAR(C79)+40,MONTH(C79),DAY(C79))-1,EOMONTH(料率設定!$B$3,0)&lt;DATE(YEAR(C79)+65,MONTH(C79),DAY(C79))-1),"対象","対象外"))),"")</f>
        <v/>
      </c>
      <c r="J79" s="11" t="str">
        <f>IF(H79="OK",VLOOKUP(D79,等級マスタ!$A$4:$E$53,2,TRUE),"")</f>
        <v/>
      </c>
      <c r="K79" s="11" t="str">
        <f>IF(H79="OK",VLOOKUP(D79,等級マスタ!$A$4:$E$53,3,TRUE),"")</f>
        <v/>
      </c>
      <c r="L79" s="11" t="str">
        <f>IF(H79="OK",VLOOKUP(D79,等級マスタ!$A$4:$E$53,4,TRUE),"")</f>
        <v/>
      </c>
      <c r="M79" s="11" t="str">
        <f>IF(H79="OK",VLOOKUP(D79,等級マスタ!$A$4:$E$53,5,TRUE),"")</f>
        <v/>
      </c>
      <c r="N79" s="11" t="str">
        <f>IF(H79="OK",IF(E79="対象",IF(料率設定!$B$13="給与控除",MAX(0,ROUNDUP(ROUND(K79*(料率設定!$B$7+IF(I79="対象",料率設定!$B$8,0))/2,6)-0.5,0)),IF(料率設定!$B$13="切捨て",ROUNDDOWN(ROUND(K79*(料率設定!$B$7+IF(I79="対象",料率設定!$B$8,0))/2,6),0),ROUND(K79*(料率設定!$B$7+IF(I79="対象",料率設定!$B$8,0))/2,0))),0),"")</f>
        <v/>
      </c>
      <c r="O79" s="11" t="str">
        <f>IF(H79="OK",IF(AND(E79="対象",EOMONTH(料率設定!$B$3,0)&gt;=料率設定!$B$11),IF(料率設定!$B$13="給与控除",MAX(0,ROUNDUP(ROUND(K79*料率設定!$B$10/2,6)-0.5,0)),IF(料率設定!$B$13="切捨て",ROUNDDOWN(ROUND(K79*料率設定!$B$10/2,6),0),ROUND(K79*料率設定!$B$10/2,0))),0),"")</f>
        <v/>
      </c>
      <c r="P79" s="11" t="str">
        <f>IF(H79="OK",IF(F79="対象",IF(料率設定!$B$13="給与控除",MAX(0,ROUNDUP(ROUND(M79*料率設定!$B$9/2,6)-0.5,0)),IF(料率設定!$B$13="切捨て",ROUNDDOWN(ROUND(M79*料率設定!$B$9/2,6),0),ROUND(M79*料率設定!$B$9/2,0))),0),"")</f>
        <v/>
      </c>
      <c r="Q79" s="15" t="str">
        <f t="shared" si="2"/>
        <v/>
      </c>
      <c r="R79" s="14" t="str">
        <f>IF(H79="OK",IF(F79="対象",M79*料率設定!$B$12,0),"")</f>
        <v/>
      </c>
      <c r="S79" s="14" t="str">
        <f>IF(H79="OK",IF(E79="対象",K79*(料率設定!$B$7+IF(I79="対象",料率設定!$B$8,0)+IF(EOMONTH(料率設定!$B$3,0)&gt;=料率設定!$B$11,料率設定!$B$10,0)),0)+IF(F79="対象",M79*料率設定!$B$9,0)-Q79+R79,"")</f>
        <v/>
      </c>
    </row>
    <row r="80" spans="1:19" ht="26" customHeight="1">
      <c r="A80" s="4"/>
      <c r="B80" s="4"/>
      <c r="C80" s="12"/>
      <c r="D80" s="13"/>
      <c r="E80" s="4" t="s">
        <v>107</v>
      </c>
      <c r="F80" s="4" t="s">
        <v>107</v>
      </c>
      <c r="G80" s="4" t="s">
        <v>108</v>
      </c>
      <c r="H80" s="11" t="str">
        <f>IF(COUNTA(A80:D80)=0,"",IF(料率設定!$B$15&lt;&gt;"設定OK","要確認：料率設定",IF(OR(A80="",B80="",COUNT(C80:D80)&lt;&gt;2),"要確認：入力不足",IF(OR(C80&lt;=0,C80&gt;EOMONTH(料率設定!$B$3,0),D80&lt;0,D80&lt;&gt;INT(D80)),"要確認：日付・金額",IF(COUNTIF($A$6:$A$105,A80)&gt;1,"要確認：ID重複",IF(OR(AND(E80&lt;&gt;"対象",E80&lt;&gt;"対象外"),AND(F80&lt;&gt;"対象",F80&lt;&gt;"対象外"),AND(G80&lt;&gt;"自動",G80&lt;&gt;"対象",G80&lt;&gt;"対象外")),"要確認：区分",IF(EOMONTH(料率設定!$B$3,0)&gt;=DATE(YEAR(C80)+70,MONTH(C80),DAY(C80))-1,"要確認：70歳以上","OK")))))))</f>
        <v/>
      </c>
      <c r="I80" s="11" t="str">
        <f>IF(H80="OK",IF(E80="対象外","対象外",IF(G80&lt;&gt;"自動",G80,IF(AND(EOMONTH(料率設定!$B$3,0)&gt;=DATE(YEAR(C80)+40,MONTH(C80),DAY(C80))-1,EOMONTH(料率設定!$B$3,0)&lt;DATE(YEAR(C80)+65,MONTH(C80),DAY(C80))-1),"対象","対象外"))),"")</f>
        <v/>
      </c>
      <c r="J80" s="11" t="str">
        <f>IF(H80="OK",VLOOKUP(D80,等級マスタ!$A$4:$E$53,2,TRUE),"")</f>
        <v/>
      </c>
      <c r="K80" s="11" t="str">
        <f>IF(H80="OK",VLOOKUP(D80,等級マスタ!$A$4:$E$53,3,TRUE),"")</f>
        <v/>
      </c>
      <c r="L80" s="11" t="str">
        <f>IF(H80="OK",VLOOKUP(D80,等級マスタ!$A$4:$E$53,4,TRUE),"")</f>
        <v/>
      </c>
      <c r="M80" s="11" t="str">
        <f>IF(H80="OK",VLOOKUP(D80,等級マスタ!$A$4:$E$53,5,TRUE),"")</f>
        <v/>
      </c>
      <c r="N80" s="11" t="str">
        <f>IF(H80="OK",IF(E80="対象",IF(料率設定!$B$13="給与控除",MAX(0,ROUNDUP(ROUND(K80*(料率設定!$B$7+IF(I80="対象",料率設定!$B$8,0))/2,6)-0.5,0)),IF(料率設定!$B$13="切捨て",ROUNDDOWN(ROUND(K80*(料率設定!$B$7+IF(I80="対象",料率設定!$B$8,0))/2,6),0),ROUND(K80*(料率設定!$B$7+IF(I80="対象",料率設定!$B$8,0))/2,0))),0),"")</f>
        <v/>
      </c>
      <c r="O80" s="11" t="str">
        <f>IF(H80="OK",IF(AND(E80="対象",EOMONTH(料率設定!$B$3,0)&gt;=料率設定!$B$11),IF(料率設定!$B$13="給与控除",MAX(0,ROUNDUP(ROUND(K80*料率設定!$B$10/2,6)-0.5,0)),IF(料率設定!$B$13="切捨て",ROUNDDOWN(ROUND(K80*料率設定!$B$10/2,6),0),ROUND(K80*料率設定!$B$10/2,0))),0),"")</f>
        <v/>
      </c>
      <c r="P80" s="11" t="str">
        <f>IF(H80="OK",IF(F80="対象",IF(料率設定!$B$13="給与控除",MAX(0,ROUNDUP(ROUND(M80*料率設定!$B$9/2,6)-0.5,0)),IF(料率設定!$B$13="切捨て",ROUNDDOWN(ROUND(M80*料率設定!$B$9/2,6),0),ROUND(M80*料率設定!$B$9/2,0))),0),"")</f>
        <v/>
      </c>
      <c r="Q80" s="15" t="str">
        <f t="shared" si="2"/>
        <v/>
      </c>
      <c r="R80" s="14" t="str">
        <f>IF(H80="OK",IF(F80="対象",M80*料率設定!$B$12,0),"")</f>
        <v/>
      </c>
      <c r="S80" s="14" t="str">
        <f>IF(H80="OK",IF(E80="対象",K80*(料率設定!$B$7+IF(I80="対象",料率設定!$B$8,0)+IF(EOMONTH(料率設定!$B$3,0)&gt;=料率設定!$B$11,料率設定!$B$10,0)),0)+IF(F80="対象",M80*料率設定!$B$9,0)-Q80+R80,"")</f>
        <v/>
      </c>
    </row>
    <row r="81" spans="1:19" ht="26" customHeight="1">
      <c r="A81" s="4"/>
      <c r="B81" s="4"/>
      <c r="C81" s="12"/>
      <c r="D81" s="13"/>
      <c r="E81" s="4" t="s">
        <v>107</v>
      </c>
      <c r="F81" s="4" t="s">
        <v>107</v>
      </c>
      <c r="G81" s="4" t="s">
        <v>108</v>
      </c>
      <c r="H81" s="11" t="str">
        <f>IF(COUNTA(A81:D81)=0,"",IF(料率設定!$B$15&lt;&gt;"設定OK","要確認：料率設定",IF(OR(A81="",B81="",COUNT(C81:D81)&lt;&gt;2),"要確認：入力不足",IF(OR(C81&lt;=0,C81&gt;EOMONTH(料率設定!$B$3,0),D81&lt;0,D81&lt;&gt;INT(D81)),"要確認：日付・金額",IF(COUNTIF($A$6:$A$105,A81)&gt;1,"要確認：ID重複",IF(OR(AND(E81&lt;&gt;"対象",E81&lt;&gt;"対象外"),AND(F81&lt;&gt;"対象",F81&lt;&gt;"対象外"),AND(G81&lt;&gt;"自動",G81&lt;&gt;"対象",G81&lt;&gt;"対象外")),"要確認：区分",IF(EOMONTH(料率設定!$B$3,0)&gt;=DATE(YEAR(C81)+70,MONTH(C81),DAY(C81))-1,"要確認：70歳以上","OK")))))))</f>
        <v/>
      </c>
      <c r="I81" s="11" t="str">
        <f>IF(H81="OK",IF(E81="対象外","対象外",IF(G81&lt;&gt;"自動",G81,IF(AND(EOMONTH(料率設定!$B$3,0)&gt;=DATE(YEAR(C81)+40,MONTH(C81),DAY(C81))-1,EOMONTH(料率設定!$B$3,0)&lt;DATE(YEAR(C81)+65,MONTH(C81),DAY(C81))-1),"対象","対象外"))),"")</f>
        <v/>
      </c>
      <c r="J81" s="11" t="str">
        <f>IF(H81="OK",VLOOKUP(D81,等級マスタ!$A$4:$E$53,2,TRUE),"")</f>
        <v/>
      </c>
      <c r="K81" s="11" t="str">
        <f>IF(H81="OK",VLOOKUP(D81,等級マスタ!$A$4:$E$53,3,TRUE),"")</f>
        <v/>
      </c>
      <c r="L81" s="11" t="str">
        <f>IF(H81="OK",VLOOKUP(D81,等級マスタ!$A$4:$E$53,4,TRUE),"")</f>
        <v/>
      </c>
      <c r="M81" s="11" t="str">
        <f>IF(H81="OK",VLOOKUP(D81,等級マスタ!$A$4:$E$53,5,TRUE),"")</f>
        <v/>
      </c>
      <c r="N81" s="11" t="str">
        <f>IF(H81="OK",IF(E81="対象",IF(料率設定!$B$13="給与控除",MAX(0,ROUNDUP(ROUND(K81*(料率設定!$B$7+IF(I81="対象",料率設定!$B$8,0))/2,6)-0.5,0)),IF(料率設定!$B$13="切捨て",ROUNDDOWN(ROUND(K81*(料率設定!$B$7+IF(I81="対象",料率設定!$B$8,0))/2,6),0),ROUND(K81*(料率設定!$B$7+IF(I81="対象",料率設定!$B$8,0))/2,0))),0),"")</f>
        <v/>
      </c>
      <c r="O81" s="11" t="str">
        <f>IF(H81="OK",IF(AND(E81="対象",EOMONTH(料率設定!$B$3,0)&gt;=料率設定!$B$11),IF(料率設定!$B$13="給与控除",MAX(0,ROUNDUP(ROUND(K81*料率設定!$B$10/2,6)-0.5,0)),IF(料率設定!$B$13="切捨て",ROUNDDOWN(ROUND(K81*料率設定!$B$10/2,6),0),ROUND(K81*料率設定!$B$10/2,0))),0),"")</f>
        <v/>
      </c>
      <c r="P81" s="11" t="str">
        <f>IF(H81="OK",IF(F81="対象",IF(料率設定!$B$13="給与控除",MAX(0,ROUNDUP(ROUND(M81*料率設定!$B$9/2,6)-0.5,0)),IF(料率設定!$B$13="切捨て",ROUNDDOWN(ROUND(M81*料率設定!$B$9/2,6),0),ROUND(M81*料率設定!$B$9/2,0))),0),"")</f>
        <v/>
      </c>
      <c r="Q81" s="15" t="str">
        <f t="shared" si="2"/>
        <v/>
      </c>
      <c r="R81" s="14" t="str">
        <f>IF(H81="OK",IF(F81="対象",M81*料率設定!$B$12,0),"")</f>
        <v/>
      </c>
      <c r="S81" s="14" t="str">
        <f>IF(H81="OK",IF(E81="対象",K81*(料率設定!$B$7+IF(I81="対象",料率設定!$B$8,0)+IF(EOMONTH(料率設定!$B$3,0)&gt;=料率設定!$B$11,料率設定!$B$10,0)),0)+IF(F81="対象",M81*料率設定!$B$9,0)-Q81+R81,"")</f>
        <v/>
      </c>
    </row>
    <row r="82" spans="1:19" ht="26" customHeight="1">
      <c r="A82" s="4"/>
      <c r="B82" s="4"/>
      <c r="C82" s="12"/>
      <c r="D82" s="13"/>
      <c r="E82" s="4" t="s">
        <v>107</v>
      </c>
      <c r="F82" s="4" t="s">
        <v>107</v>
      </c>
      <c r="G82" s="4" t="s">
        <v>108</v>
      </c>
      <c r="H82" s="11" t="str">
        <f>IF(COUNTA(A82:D82)=0,"",IF(料率設定!$B$15&lt;&gt;"設定OK","要確認：料率設定",IF(OR(A82="",B82="",COUNT(C82:D82)&lt;&gt;2),"要確認：入力不足",IF(OR(C82&lt;=0,C82&gt;EOMONTH(料率設定!$B$3,0),D82&lt;0,D82&lt;&gt;INT(D82)),"要確認：日付・金額",IF(COUNTIF($A$6:$A$105,A82)&gt;1,"要確認：ID重複",IF(OR(AND(E82&lt;&gt;"対象",E82&lt;&gt;"対象外"),AND(F82&lt;&gt;"対象",F82&lt;&gt;"対象外"),AND(G82&lt;&gt;"自動",G82&lt;&gt;"対象",G82&lt;&gt;"対象外")),"要確認：区分",IF(EOMONTH(料率設定!$B$3,0)&gt;=DATE(YEAR(C82)+70,MONTH(C82),DAY(C82))-1,"要確認：70歳以上","OK")))))))</f>
        <v/>
      </c>
      <c r="I82" s="11" t="str">
        <f>IF(H82="OK",IF(E82="対象外","対象外",IF(G82&lt;&gt;"自動",G82,IF(AND(EOMONTH(料率設定!$B$3,0)&gt;=DATE(YEAR(C82)+40,MONTH(C82),DAY(C82))-1,EOMONTH(料率設定!$B$3,0)&lt;DATE(YEAR(C82)+65,MONTH(C82),DAY(C82))-1),"対象","対象外"))),"")</f>
        <v/>
      </c>
      <c r="J82" s="11" t="str">
        <f>IF(H82="OK",VLOOKUP(D82,等級マスタ!$A$4:$E$53,2,TRUE),"")</f>
        <v/>
      </c>
      <c r="K82" s="11" t="str">
        <f>IF(H82="OK",VLOOKUP(D82,等級マスタ!$A$4:$E$53,3,TRUE),"")</f>
        <v/>
      </c>
      <c r="L82" s="11" t="str">
        <f>IF(H82="OK",VLOOKUP(D82,等級マスタ!$A$4:$E$53,4,TRUE),"")</f>
        <v/>
      </c>
      <c r="M82" s="11" t="str">
        <f>IF(H82="OK",VLOOKUP(D82,等級マスタ!$A$4:$E$53,5,TRUE),"")</f>
        <v/>
      </c>
      <c r="N82" s="11" t="str">
        <f>IF(H82="OK",IF(E82="対象",IF(料率設定!$B$13="給与控除",MAX(0,ROUNDUP(ROUND(K82*(料率設定!$B$7+IF(I82="対象",料率設定!$B$8,0))/2,6)-0.5,0)),IF(料率設定!$B$13="切捨て",ROUNDDOWN(ROUND(K82*(料率設定!$B$7+IF(I82="対象",料率設定!$B$8,0))/2,6),0),ROUND(K82*(料率設定!$B$7+IF(I82="対象",料率設定!$B$8,0))/2,0))),0),"")</f>
        <v/>
      </c>
      <c r="O82" s="11" t="str">
        <f>IF(H82="OK",IF(AND(E82="対象",EOMONTH(料率設定!$B$3,0)&gt;=料率設定!$B$11),IF(料率設定!$B$13="給与控除",MAX(0,ROUNDUP(ROUND(K82*料率設定!$B$10/2,6)-0.5,0)),IF(料率設定!$B$13="切捨て",ROUNDDOWN(ROUND(K82*料率設定!$B$10/2,6),0),ROUND(K82*料率設定!$B$10/2,0))),0),"")</f>
        <v/>
      </c>
      <c r="P82" s="11" t="str">
        <f>IF(H82="OK",IF(F82="対象",IF(料率設定!$B$13="給与控除",MAX(0,ROUNDUP(ROUND(M82*料率設定!$B$9/2,6)-0.5,0)),IF(料率設定!$B$13="切捨て",ROUNDDOWN(ROUND(M82*料率設定!$B$9/2,6),0),ROUND(M82*料率設定!$B$9/2,0))),0),"")</f>
        <v/>
      </c>
      <c r="Q82" s="15" t="str">
        <f t="shared" si="2"/>
        <v/>
      </c>
      <c r="R82" s="14" t="str">
        <f>IF(H82="OK",IF(F82="対象",M82*料率設定!$B$12,0),"")</f>
        <v/>
      </c>
      <c r="S82" s="14" t="str">
        <f>IF(H82="OK",IF(E82="対象",K82*(料率設定!$B$7+IF(I82="対象",料率設定!$B$8,0)+IF(EOMONTH(料率設定!$B$3,0)&gt;=料率設定!$B$11,料率設定!$B$10,0)),0)+IF(F82="対象",M82*料率設定!$B$9,0)-Q82+R82,"")</f>
        <v/>
      </c>
    </row>
    <row r="83" spans="1:19" ht="26" customHeight="1">
      <c r="A83" s="4"/>
      <c r="B83" s="4"/>
      <c r="C83" s="12"/>
      <c r="D83" s="13"/>
      <c r="E83" s="4" t="s">
        <v>107</v>
      </c>
      <c r="F83" s="4" t="s">
        <v>107</v>
      </c>
      <c r="G83" s="4" t="s">
        <v>108</v>
      </c>
      <c r="H83" s="11" t="str">
        <f>IF(COUNTA(A83:D83)=0,"",IF(料率設定!$B$15&lt;&gt;"設定OK","要確認：料率設定",IF(OR(A83="",B83="",COUNT(C83:D83)&lt;&gt;2),"要確認：入力不足",IF(OR(C83&lt;=0,C83&gt;EOMONTH(料率設定!$B$3,0),D83&lt;0,D83&lt;&gt;INT(D83)),"要確認：日付・金額",IF(COUNTIF($A$6:$A$105,A83)&gt;1,"要確認：ID重複",IF(OR(AND(E83&lt;&gt;"対象",E83&lt;&gt;"対象外"),AND(F83&lt;&gt;"対象",F83&lt;&gt;"対象外"),AND(G83&lt;&gt;"自動",G83&lt;&gt;"対象",G83&lt;&gt;"対象外")),"要確認：区分",IF(EOMONTH(料率設定!$B$3,0)&gt;=DATE(YEAR(C83)+70,MONTH(C83),DAY(C83))-1,"要確認：70歳以上","OK")))))))</f>
        <v/>
      </c>
      <c r="I83" s="11" t="str">
        <f>IF(H83="OK",IF(E83="対象外","対象外",IF(G83&lt;&gt;"自動",G83,IF(AND(EOMONTH(料率設定!$B$3,0)&gt;=DATE(YEAR(C83)+40,MONTH(C83),DAY(C83))-1,EOMONTH(料率設定!$B$3,0)&lt;DATE(YEAR(C83)+65,MONTH(C83),DAY(C83))-1),"対象","対象外"))),"")</f>
        <v/>
      </c>
      <c r="J83" s="11" t="str">
        <f>IF(H83="OK",VLOOKUP(D83,等級マスタ!$A$4:$E$53,2,TRUE),"")</f>
        <v/>
      </c>
      <c r="K83" s="11" t="str">
        <f>IF(H83="OK",VLOOKUP(D83,等級マスタ!$A$4:$E$53,3,TRUE),"")</f>
        <v/>
      </c>
      <c r="L83" s="11" t="str">
        <f>IF(H83="OK",VLOOKUP(D83,等級マスタ!$A$4:$E$53,4,TRUE),"")</f>
        <v/>
      </c>
      <c r="M83" s="11" t="str">
        <f>IF(H83="OK",VLOOKUP(D83,等級マスタ!$A$4:$E$53,5,TRUE),"")</f>
        <v/>
      </c>
      <c r="N83" s="11" t="str">
        <f>IF(H83="OK",IF(E83="対象",IF(料率設定!$B$13="給与控除",MAX(0,ROUNDUP(ROUND(K83*(料率設定!$B$7+IF(I83="対象",料率設定!$B$8,0))/2,6)-0.5,0)),IF(料率設定!$B$13="切捨て",ROUNDDOWN(ROUND(K83*(料率設定!$B$7+IF(I83="対象",料率設定!$B$8,0))/2,6),0),ROUND(K83*(料率設定!$B$7+IF(I83="対象",料率設定!$B$8,0))/2,0))),0),"")</f>
        <v/>
      </c>
      <c r="O83" s="11" t="str">
        <f>IF(H83="OK",IF(AND(E83="対象",EOMONTH(料率設定!$B$3,0)&gt;=料率設定!$B$11),IF(料率設定!$B$13="給与控除",MAX(0,ROUNDUP(ROUND(K83*料率設定!$B$10/2,6)-0.5,0)),IF(料率設定!$B$13="切捨て",ROUNDDOWN(ROUND(K83*料率設定!$B$10/2,6),0),ROUND(K83*料率設定!$B$10/2,0))),0),"")</f>
        <v/>
      </c>
      <c r="P83" s="11" t="str">
        <f>IF(H83="OK",IF(F83="対象",IF(料率設定!$B$13="給与控除",MAX(0,ROUNDUP(ROUND(M83*料率設定!$B$9/2,6)-0.5,0)),IF(料率設定!$B$13="切捨て",ROUNDDOWN(ROUND(M83*料率設定!$B$9/2,6),0),ROUND(M83*料率設定!$B$9/2,0))),0),"")</f>
        <v/>
      </c>
      <c r="Q83" s="15" t="str">
        <f t="shared" si="2"/>
        <v/>
      </c>
      <c r="R83" s="14" t="str">
        <f>IF(H83="OK",IF(F83="対象",M83*料率設定!$B$12,0),"")</f>
        <v/>
      </c>
      <c r="S83" s="14" t="str">
        <f>IF(H83="OK",IF(E83="対象",K83*(料率設定!$B$7+IF(I83="対象",料率設定!$B$8,0)+IF(EOMONTH(料率設定!$B$3,0)&gt;=料率設定!$B$11,料率設定!$B$10,0)),0)+IF(F83="対象",M83*料率設定!$B$9,0)-Q83+R83,"")</f>
        <v/>
      </c>
    </row>
    <row r="84" spans="1:19" ht="26" customHeight="1">
      <c r="A84" s="4"/>
      <c r="B84" s="4"/>
      <c r="C84" s="12"/>
      <c r="D84" s="13"/>
      <c r="E84" s="4" t="s">
        <v>107</v>
      </c>
      <c r="F84" s="4" t="s">
        <v>107</v>
      </c>
      <c r="G84" s="4" t="s">
        <v>108</v>
      </c>
      <c r="H84" s="11" t="str">
        <f>IF(COUNTA(A84:D84)=0,"",IF(料率設定!$B$15&lt;&gt;"設定OK","要確認：料率設定",IF(OR(A84="",B84="",COUNT(C84:D84)&lt;&gt;2),"要確認：入力不足",IF(OR(C84&lt;=0,C84&gt;EOMONTH(料率設定!$B$3,0),D84&lt;0,D84&lt;&gt;INT(D84)),"要確認：日付・金額",IF(COUNTIF($A$6:$A$105,A84)&gt;1,"要確認：ID重複",IF(OR(AND(E84&lt;&gt;"対象",E84&lt;&gt;"対象外"),AND(F84&lt;&gt;"対象",F84&lt;&gt;"対象外"),AND(G84&lt;&gt;"自動",G84&lt;&gt;"対象",G84&lt;&gt;"対象外")),"要確認：区分",IF(EOMONTH(料率設定!$B$3,0)&gt;=DATE(YEAR(C84)+70,MONTH(C84),DAY(C84))-1,"要確認：70歳以上","OK")))))))</f>
        <v/>
      </c>
      <c r="I84" s="11" t="str">
        <f>IF(H84="OK",IF(E84="対象外","対象外",IF(G84&lt;&gt;"自動",G84,IF(AND(EOMONTH(料率設定!$B$3,0)&gt;=DATE(YEAR(C84)+40,MONTH(C84),DAY(C84))-1,EOMONTH(料率設定!$B$3,0)&lt;DATE(YEAR(C84)+65,MONTH(C84),DAY(C84))-1),"対象","対象外"))),"")</f>
        <v/>
      </c>
      <c r="J84" s="11" t="str">
        <f>IF(H84="OK",VLOOKUP(D84,等級マスタ!$A$4:$E$53,2,TRUE),"")</f>
        <v/>
      </c>
      <c r="K84" s="11" t="str">
        <f>IF(H84="OK",VLOOKUP(D84,等級マスタ!$A$4:$E$53,3,TRUE),"")</f>
        <v/>
      </c>
      <c r="L84" s="11" t="str">
        <f>IF(H84="OK",VLOOKUP(D84,等級マスタ!$A$4:$E$53,4,TRUE),"")</f>
        <v/>
      </c>
      <c r="M84" s="11" t="str">
        <f>IF(H84="OK",VLOOKUP(D84,等級マスタ!$A$4:$E$53,5,TRUE),"")</f>
        <v/>
      </c>
      <c r="N84" s="11" t="str">
        <f>IF(H84="OK",IF(E84="対象",IF(料率設定!$B$13="給与控除",MAX(0,ROUNDUP(ROUND(K84*(料率設定!$B$7+IF(I84="対象",料率設定!$B$8,0))/2,6)-0.5,0)),IF(料率設定!$B$13="切捨て",ROUNDDOWN(ROUND(K84*(料率設定!$B$7+IF(I84="対象",料率設定!$B$8,0))/2,6),0),ROUND(K84*(料率設定!$B$7+IF(I84="対象",料率設定!$B$8,0))/2,0))),0),"")</f>
        <v/>
      </c>
      <c r="O84" s="11" t="str">
        <f>IF(H84="OK",IF(AND(E84="対象",EOMONTH(料率設定!$B$3,0)&gt;=料率設定!$B$11),IF(料率設定!$B$13="給与控除",MAX(0,ROUNDUP(ROUND(K84*料率設定!$B$10/2,6)-0.5,0)),IF(料率設定!$B$13="切捨て",ROUNDDOWN(ROUND(K84*料率設定!$B$10/2,6),0),ROUND(K84*料率設定!$B$10/2,0))),0),"")</f>
        <v/>
      </c>
      <c r="P84" s="11" t="str">
        <f>IF(H84="OK",IF(F84="対象",IF(料率設定!$B$13="給与控除",MAX(0,ROUNDUP(ROUND(M84*料率設定!$B$9/2,6)-0.5,0)),IF(料率設定!$B$13="切捨て",ROUNDDOWN(ROUND(M84*料率設定!$B$9/2,6),0),ROUND(M84*料率設定!$B$9/2,0))),0),"")</f>
        <v/>
      </c>
      <c r="Q84" s="15" t="str">
        <f t="shared" si="2"/>
        <v/>
      </c>
      <c r="R84" s="14" t="str">
        <f>IF(H84="OK",IF(F84="対象",M84*料率設定!$B$12,0),"")</f>
        <v/>
      </c>
      <c r="S84" s="14" t="str">
        <f>IF(H84="OK",IF(E84="対象",K84*(料率設定!$B$7+IF(I84="対象",料率設定!$B$8,0)+IF(EOMONTH(料率設定!$B$3,0)&gt;=料率設定!$B$11,料率設定!$B$10,0)),0)+IF(F84="対象",M84*料率設定!$B$9,0)-Q84+R84,"")</f>
        <v/>
      </c>
    </row>
    <row r="85" spans="1:19" ht="26" customHeight="1">
      <c r="A85" s="4"/>
      <c r="B85" s="4"/>
      <c r="C85" s="12"/>
      <c r="D85" s="13"/>
      <c r="E85" s="4" t="s">
        <v>107</v>
      </c>
      <c r="F85" s="4" t="s">
        <v>107</v>
      </c>
      <c r="G85" s="4" t="s">
        <v>108</v>
      </c>
      <c r="H85" s="11" t="str">
        <f>IF(COUNTA(A85:D85)=0,"",IF(料率設定!$B$15&lt;&gt;"設定OK","要確認：料率設定",IF(OR(A85="",B85="",COUNT(C85:D85)&lt;&gt;2),"要確認：入力不足",IF(OR(C85&lt;=0,C85&gt;EOMONTH(料率設定!$B$3,0),D85&lt;0,D85&lt;&gt;INT(D85)),"要確認：日付・金額",IF(COUNTIF($A$6:$A$105,A85)&gt;1,"要確認：ID重複",IF(OR(AND(E85&lt;&gt;"対象",E85&lt;&gt;"対象外"),AND(F85&lt;&gt;"対象",F85&lt;&gt;"対象外"),AND(G85&lt;&gt;"自動",G85&lt;&gt;"対象",G85&lt;&gt;"対象外")),"要確認：区分",IF(EOMONTH(料率設定!$B$3,0)&gt;=DATE(YEAR(C85)+70,MONTH(C85),DAY(C85))-1,"要確認：70歳以上","OK")))))))</f>
        <v/>
      </c>
      <c r="I85" s="11" t="str">
        <f>IF(H85="OK",IF(E85="対象外","対象外",IF(G85&lt;&gt;"自動",G85,IF(AND(EOMONTH(料率設定!$B$3,0)&gt;=DATE(YEAR(C85)+40,MONTH(C85),DAY(C85))-1,EOMONTH(料率設定!$B$3,0)&lt;DATE(YEAR(C85)+65,MONTH(C85),DAY(C85))-1),"対象","対象外"))),"")</f>
        <v/>
      </c>
      <c r="J85" s="11" t="str">
        <f>IF(H85="OK",VLOOKUP(D85,等級マスタ!$A$4:$E$53,2,TRUE),"")</f>
        <v/>
      </c>
      <c r="K85" s="11" t="str">
        <f>IF(H85="OK",VLOOKUP(D85,等級マスタ!$A$4:$E$53,3,TRUE),"")</f>
        <v/>
      </c>
      <c r="L85" s="11" t="str">
        <f>IF(H85="OK",VLOOKUP(D85,等級マスタ!$A$4:$E$53,4,TRUE),"")</f>
        <v/>
      </c>
      <c r="M85" s="11" t="str">
        <f>IF(H85="OK",VLOOKUP(D85,等級マスタ!$A$4:$E$53,5,TRUE),"")</f>
        <v/>
      </c>
      <c r="N85" s="11" t="str">
        <f>IF(H85="OK",IF(E85="対象",IF(料率設定!$B$13="給与控除",MAX(0,ROUNDUP(ROUND(K85*(料率設定!$B$7+IF(I85="対象",料率設定!$B$8,0))/2,6)-0.5,0)),IF(料率設定!$B$13="切捨て",ROUNDDOWN(ROUND(K85*(料率設定!$B$7+IF(I85="対象",料率設定!$B$8,0))/2,6),0),ROUND(K85*(料率設定!$B$7+IF(I85="対象",料率設定!$B$8,0))/2,0))),0),"")</f>
        <v/>
      </c>
      <c r="O85" s="11" t="str">
        <f>IF(H85="OK",IF(AND(E85="対象",EOMONTH(料率設定!$B$3,0)&gt;=料率設定!$B$11),IF(料率設定!$B$13="給与控除",MAX(0,ROUNDUP(ROUND(K85*料率設定!$B$10/2,6)-0.5,0)),IF(料率設定!$B$13="切捨て",ROUNDDOWN(ROUND(K85*料率設定!$B$10/2,6),0),ROUND(K85*料率設定!$B$10/2,0))),0),"")</f>
        <v/>
      </c>
      <c r="P85" s="11" t="str">
        <f>IF(H85="OK",IF(F85="対象",IF(料率設定!$B$13="給与控除",MAX(0,ROUNDUP(ROUND(M85*料率設定!$B$9/2,6)-0.5,0)),IF(料率設定!$B$13="切捨て",ROUNDDOWN(ROUND(M85*料率設定!$B$9/2,6),0),ROUND(M85*料率設定!$B$9/2,0))),0),"")</f>
        <v/>
      </c>
      <c r="Q85" s="15" t="str">
        <f t="shared" si="2"/>
        <v/>
      </c>
      <c r="R85" s="14" t="str">
        <f>IF(H85="OK",IF(F85="対象",M85*料率設定!$B$12,0),"")</f>
        <v/>
      </c>
      <c r="S85" s="14" t="str">
        <f>IF(H85="OK",IF(E85="対象",K85*(料率設定!$B$7+IF(I85="対象",料率設定!$B$8,0)+IF(EOMONTH(料率設定!$B$3,0)&gt;=料率設定!$B$11,料率設定!$B$10,0)),0)+IF(F85="対象",M85*料率設定!$B$9,0)-Q85+R85,"")</f>
        <v/>
      </c>
    </row>
    <row r="86" spans="1:19" ht="26" customHeight="1">
      <c r="A86" s="4"/>
      <c r="B86" s="4"/>
      <c r="C86" s="12"/>
      <c r="D86" s="13"/>
      <c r="E86" s="4" t="s">
        <v>107</v>
      </c>
      <c r="F86" s="4" t="s">
        <v>107</v>
      </c>
      <c r="G86" s="4" t="s">
        <v>108</v>
      </c>
      <c r="H86" s="11" t="str">
        <f>IF(COUNTA(A86:D86)=0,"",IF(料率設定!$B$15&lt;&gt;"設定OK","要確認：料率設定",IF(OR(A86="",B86="",COUNT(C86:D86)&lt;&gt;2),"要確認：入力不足",IF(OR(C86&lt;=0,C86&gt;EOMONTH(料率設定!$B$3,0),D86&lt;0,D86&lt;&gt;INT(D86)),"要確認：日付・金額",IF(COUNTIF($A$6:$A$105,A86)&gt;1,"要確認：ID重複",IF(OR(AND(E86&lt;&gt;"対象",E86&lt;&gt;"対象外"),AND(F86&lt;&gt;"対象",F86&lt;&gt;"対象外"),AND(G86&lt;&gt;"自動",G86&lt;&gt;"対象",G86&lt;&gt;"対象外")),"要確認：区分",IF(EOMONTH(料率設定!$B$3,0)&gt;=DATE(YEAR(C86)+70,MONTH(C86),DAY(C86))-1,"要確認：70歳以上","OK")))))))</f>
        <v/>
      </c>
      <c r="I86" s="11" t="str">
        <f>IF(H86="OK",IF(E86="対象外","対象外",IF(G86&lt;&gt;"自動",G86,IF(AND(EOMONTH(料率設定!$B$3,0)&gt;=DATE(YEAR(C86)+40,MONTH(C86),DAY(C86))-1,EOMONTH(料率設定!$B$3,0)&lt;DATE(YEAR(C86)+65,MONTH(C86),DAY(C86))-1),"対象","対象外"))),"")</f>
        <v/>
      </c>
      <c r="J86" s="11" t="str">
        <f>IF(H86="OK",VLOOKUP(D86,等級マスタ!$A$4:$E$53,2,TRUE),"")</f>
        <v/>
      </c>
      <c r="K86" s="11" t="str">
        <f>IF(H86="OK",VLOOKUP(D86,等級マスタ!$A$4:$E$53,3,TRUE),"")</f>
        <v/>
      </c>
      <c r="L86" s="11" t="str">
        <f>IF(H86="OK",VLOOKUP(D86,等級マスタ!$A$4:$E$53,4,TRUE),"")</f>
        <v/>
      </c>
      <c r="M86" s="11" t="str">
        <f>IF(H86="OK",VLOOKUP(D86,等級マスタ!$A$4:$E$53,5,TRUE),"")</f>
        <v/>
      </c>
      <c r="N86" s="11" t="str">
        <f>IF(H86="OK",IF(E86="対象",IF(料率設定!$B$13="給与控除",MAX(0,ROUNDUP(ROUND(K86*(料率設定!$B$7+IF(I86="対象",料率設定!$B$8,0))/2,6)-0.5,0)),IF(料率設定!$B$13="切捨て",ROUNDDOWN(ROUND(K86*(料率設定!$B$7+IF(I86="対象",料率設定!$B$8,0))/2,6),0),ROUND(K86*(料率設定!$B$7+IF(I86="対象",料率設定!$B$8,0))/2,0))),0),"")</f>
        <v/>
      </c>
      <c r="O86" s="11" t="str">
        <f>IF(H86="OK",IF(AND(E86="対象",EOMONTH(料率設定!$B$3,0)&gt;=料率設定!$B$11),IF(料率設定!$B$13="給与控除",MAX(0,ROUNDUP(ROUND(K86*料率設定!$B$10/2,6)-0.5,0)),IF(料率設定!$B$13="切捨て",ROUNDDOWN(ROUND(K86*料率設定!$B$10/2,6),0),ROUND(K86*料率設定!$B$10/2,0))),0),"")</f>
        <v/>
      </c>
      <c r="P86" s="11" t="str">
        <f>IF(H86="OK",IF(F86="対象",IF(料率設定!$B$13="給与控除",MAX(0,ROUNDUP(ROUND(M86*料率設定!$B$9/2,6)-0.5,0)),IF(料率設定!$B$13="切捨て",ROUNDDOWN(ROUND(M86*料率設定!$B$9/2,6),0),ROUND(M86*料率設定!$B$9/2,0))),0),"")</f>
        <v/>
      </c>
      <c r="Q86" s="15" t="str">
        <f t="shared" si="2"/>
        <v/>
      </c>
      <c r="R86" s="14" t="str">
        <f>IF(H86="OK",IF(F86="対象",M86*料率設定!$B$12,0),"")</f>
        <v/>
      </c>
      <c r="S86" s="14" t="str">
        <f>IF(H86="OK",IF(E86="対象",K86*(料率設定!$B$7+IF(I86="対象",料率設定!$B$8,0)+IF(EOMONTH(料率設定!$B$3,0)&gt;=料率設定!$B$11,料率設定!$B$10,0)),0)+IF(F86="対象",M86*料率設定!$B$9,0)-Q86+R86,"")</f>
        <v/>
      </c>
    </row>
    <row r="87" spans="1:19" ht="26" customHeight="1">
      <c r="A87" s="4"/>
      <c r="B87" s="4"/>
      <c r="C87" s="12"/>
      <c r="D87" s="13"/>
      <c r="E87" s="4" t="s">
        <v>107</v>
      </c>
      <c r="F87" s="4" t="s">
        <v>107</v>
      </c>
      <c r="G87" s="4" t="s">
        <v>108</v>
      </c>
      <c r="H87" s="11" t="str">
        <f>IF(COUNTA(A87:D87)=0,"",IF(料率設定!$B$15&lt;&gt;"設定OK","要確認：料率設定",IF(OR(A87="",B87="",COUNT(C87:D87)&lt;&gt;2),"要確認：入力不足",IF(OR(C87&lt;=0,C87&gt;EOMONTH(料率設定!$B$3,0),D87&lt;0,D87&lt;&gt;INT(D87)),"要確認：日付・金額",IF(COUNTIF($A$6:$A$105,A87)&gt;1,"要確認：ID重複",IF(OR(AND(E87&lt;&gt;"対象",E87&lt;&gt;"対象外"),AND(F87&lt;&gt;"対象",F87&lt;&gt;"対象外"),AND(G87&lt;&gt;"自動",G87&lt;&gt;"対象",G87&lt;&gt;"対象外")),"要確認：区分",IF(EOMONTH(料率設定!$B$3,0)&gt;=DATE(YEAR(C87)+70,MONTH(C87),DAY(C87))-1,"要確認：70歳以上","OK")))))))</f>
        <v/>
      </c>
      <c r="I87" s="11" t="str">
        <f>IF(H87="OK",IF(E87="対象外","対象外",IF(G87&lt;&gt;"自動",G87,IF(AND(EOMONTH(料率設定!$B$3,0)&gt;=DATE(YEAR(C87)+40,MONTH(C87),DAY(C87))-1,EOMONTH(料率設定!$B$3,0)&lt;DATE(YEAR(C87)+65,MONTH(C87),DAY(C87))-1),"対象","対象外"))),"")</f>
        <v/>
      </c>
      <c r="J87" s="11" t="str">
        <f>IF(H87="OK",VLOOKUP(D87,等級マスタ!$A$4:$E$53,2,TRUE),"")</f>
        <v/>
      </c>
      <c r="K87" s="11" t="str">
        <f>IF(H87="OK",VLOOKUP(D87,等級マスタ!$A$4:$E$53,3,TRUE),"")</f>
        <v/>
      </c>
      <c r="L87" s="11" t="str">
        <f>IF(H87="OK",VLOOKUP(D87,等級マスタ!$A$4:$E$53,4,TRUE),"")</f>
        <v/>
      </c>
      <c r="M87" s="11" t="str">
        <f>IF(H87="OK",VLOOKUP(D87,等級マスタ!$A$4:$E$53,5,TRUE),"")</f>
        <v/>
      </c>
      <c r="N87" s="11" t="str">
        <f>IF(H87="OK",IF(E87="対象",IF(料率設定!$B$13="給与控除",MAX(0,ROUNDUP(ROUND(K87*(料率設定!$B$7+IF(I87="対象",料率設定!$B$8,0))/2,6)-0.5,0)),IF(料率設定!$B$13="切捨て",ROUNDDOWN(ROUND(K87*(料率設定!$B$7+IF(I87="対象",料率設定!$B$8,0))/2,6),0),ROUND(K87*(料率設定!$B$7+IF(I87="対象",料率設定!$B$8,0))/2,0))),0),"")</f>
        <v/>
      </c>
      <c r="O87" s="11" t="str">
        <f>IF(H87="OK",IF(AND(E87="対象",EOMONTH(料率設定!$B$3,0)&gt;=料率設定!$B$11),IF(料率設定!$B$13="給与控除",MAX(0,ROUNDUP(ROUND(K87*料率設定!$B$10/2,6)-0.5,0)),IF(料率設定!$B$13="切捨て",ROUNDDOWN(ROUND(K87*料率設定!$B$10/2,6),0),ROUND(K87*料率設定!$B$10/2,0))),0),"")</f>
        <v/>
      </c>
      <c r="P87" s="11" t="str">
        <f>IF(H87="OK",IF(F87="対象",IF(料率設定!$B$13="給与控除",MAX(0,ROUNDUP(ROUND(M87*料率設定!$B$9/2,6)-0.5,0)),IF(料率設定!$B$13="切捨て",ROUNDDOWN(ROUND(M87*料率設定!$B$9/2,6),0),ROUND(M87*料率設定!$B$9/2,0))),0),"")</f>
        <v/>
      </c>
      <c r="Q87" s="15" t="str">
        <f t="shared" si="2"/>
        <v/>
      </c>
      <c r="R87" s="14" t="str">
        <f>IF(H87="OK",IF(F87="対象",M87*料率設定!$B$12,0),"")</f>
        <v/>
      </c>
      <c r="S87" s="14" t="str">
        <f>IF(H87="OK",IF(E87="対象",K87*(料率設定!$B$7+IF(I87="対象",料率設定!$B$8,0)+IF(EOMONTH(料率設定!$B$3,0)&gt;=料率設定!$B$11,料率設定!$B$10,0)),0)+IF(F87="対象",M87*料率設定!$B$9,0)-Q87+R87,"")</f>
        <v/>
      </c>
    </row>
    <row r="88" spans="1:19" ht="26" customHeight="1">
      <c r="A88" s="4"/>
      <c r="B88" s="4"/>
      <c r="C88" s="12"/>
      <c r="D88" s="13"/>
      <c r="E88" s="4" t="s">
        <v>107</v>
      </c>
      <c r="F88" s="4" t="s">
        <v>107</v>
      </c>
      <c r="G88" s="4" t="s">
        <v>108</v>
      </c>
      <c r="H88" s="11" t="str">
        <f>IF(COUNTA(A88:D88)=0,"",IF(料率設定!$B$15&lt;&gt;"設定OK","要確認：料率設定",IF(OR(A88="",B88="",COUNT(C88:D88)&lt;&gt;2),"要確認：入力不足",IF(OR(C88&lt;=0,C88&gt;EOMONTH(料率設定!$B$3,0),D88&lt;0,D88&lt;&gt;INT(D88)),"要確認：日付・金額",IF(COUNTIF($A$6:$A$105,A88)&gt;1,"要確認：ID重複",IF(OR(AND(E88&lt;&gt;"対象",E88&lt;&gt;"対象外"),AND(F88&lt;&gt;"対象",F88&lt;&gt;"対象外"),AND(G88&lt;&gt;"自動",G88&lt;&gt;"対象",G88&lt;&gt;"対象外")),"要確認：区分",IF(EOMONTH(料率設定!$B$3,0)&gt;=DATE(YEAR(C88)+70,MONTH(C88),DAY(C88))-1,"要確認：70歳以上","OK")))))))</f>
        <v/>
      </c>
      <c r="I88" s="11" t="str">
        <f>IF(H88="OK",IF(E88="対象外","対象外",IF(G88&lt;&gt;"自動",G88,IF(AND(EOMONTH(料率設定!$B$3,0)&gt;=DATE(YEAR(C88)+40,MONTH(C88),DAY(C88))-1,EOMONTH(料率設定!$B$3,0)&lt;DATE(YEAR(C88)+65,MONTH(C88),DAY(C88))-1),"対象","対象外"))),"")</f>
        <v/>
      </c>
      <c r="J88" s="11" t="str">
        <f>IF(H88="OK",VLOOKUP(D88,等級マスタ!$A$4:$E$53,2,TRUE),"")</f>
        <v/>
      </c>
      <c r="K88" s="11" t="str">
        <f>IF(H88="OK",VLOOKUP(D88,等級マスタ!$A$4:$E$53,3,TRUE),"")</f>
        <v/>
      </c>
      <c r="L88" s="11" t="str">
        <f>IF(H88="OK",VLOOKUP(D88,等級マスタ!$A$4:$E$53,4,TRUE),"")</f>
        <v/>
      </c>
      <c r="M88" s="11" t="str">
        <f>IF(H88="OK",VLOOKUP(D88,等級マスタ!$A$4:$E$53,5,TRUE),"")</f>
        <v/>
      </c>
      <c r="N88" s="11" t="str">
        <f>IF(H88="OK",IF(E88="対象",IF(料率設定!$B$13="給与控除",MAX(0,ROUNDUP(ROUND(K88*(料率設定!$B$7+IF(I88="対象",料率設定!$B$8,0))/2,6)-0.5,0)),IF(料率設定!$B$13="切捨て",ROUNDDOWN(ROUND(K88*(料率設定!$B$7+IF(I88="対象",料率設定!$B$8,0))/2,6),0),ROUND(K88*(料率設定!$B$7+IF(I88="対象",料率設定!$B$8,0))/2,0))),0),"")</f>
        <v/>
      </c>
      <c r="O88" s="11" t="str">
        <f>IF(H88="OK",IF(AND(E88="対象",EOMONTH(料率設定!$B$3,0)&gt;=料率設定!$B$11),IF(料率設定!$B$13="給与控除",MAX(0,ROUNDUP(ROUND(K88*料率設定!$B$10/2,6)-0.5,0)),IF(料率設定!$B$13="切捨て",ROUNDDOWN(ROUND(K88*料率設定!$B$10/2,6),0),ROUND(K88*料率設定!$B$10/2,0))),0),"")</f>
        <v/>
      </c>
      <c r="P88" s="11" t="str">
        <f>IF(H88="OK",IF(F88="対象",IF(料率設定!$B$13="給与控除",MAX(0,ROUNDUP(ROUND(M88*料率設定!$B$9/2,6)-0.5,0)),IF(料率設定!$B$13="切捨て",ROUNDDOWN(ROUND(M88*料率設定!$B$9/2,6),0),ROUND(M88*料率設定!$B$9/2,0))),0),"")</f>
        <v/>
      </c>
      <c r="Q88" s="15" t="str">
        <f t="shared" si="2"/>
        <v/>
      </c>
      <c r="R88" s="14" t="str">
        <f>IF(H88="OK",IF(F88="対象",M88*料率設定!$B$12,0),"")</f>
        <v/>
      </c>
      <c r="S88" s="14" t="str">
        <f>IF(H88="OK",IF(E88="対象",K88*(料率設定!$B$7+IF(I88="対象",料率設定!$B$8,0)+IF(EOMONTH(料率設定!$B$3,0)&gt;=料率設定!$B$11,料率設定!$B$10,0)),0)+IF(F88="対象",M88*料率設定!$B$9,0)-Q88+R88,"")</f>
        <v/>
      </c>
    </row>
    <row r="89" spans="1:19" ht="26" customHeight="1">
      <c r="A89" s="4"/>
      <c r="B89" s="4"/>
      <c r="C89" s="12"/>
      <c r="D89" s="13"/>
      <c r="E89" s="4" t="s">
        <v>107</v>
      </c>
      <c r="F89" s="4" t="s">
        <v>107</v>
      </c>
      <c r="G89" s="4" t="s">
        <v>108</v>
      </c>
      <c r="H89" s="11" t="str">
        <f>IF(COUNTA(A89:D89)=0,"",IF(料率設定!$B$15&lt;&gt;"設定OK","要確認：料率設定",IF(OR(A89="",B89="",COUNT(C89:D89)&lt;&gt;2),"要確認：入力不足",IF(OR(C89&lt;=0,C89&gt;EOMONTH(料率設定!$B$3,0),D89&lt;0,D89&lt;&gt;INT(D89)),"要確認：日付・金額",IF(COUNTIF($A$6:$A$105,A89)&gt;1,"要確認：ID重複",IF(OR(AND(E89&lt;&gt;"対象",E89&lt;&gt;"対象外"),AND(F89&lt;&gt;"対象",F89&lt;&gt;"対象外"),AND(G89&lt;&gt;"自動",G89&lt;&gt;"対象",G89&lt;&gt;"対象外")),"要確認：区分",IF(EOMONTH(料率設定!$B$3,0)&gt;=DATE(YEAR(C89)+70,MONTH(C89),DAY(C89))-1,"要確認：70歳以上","OK")))))))</f>
        <v/>
      </c>
      <c r="I89" s="11" t="str">
        <f>IF(H89="OK",IF(E89="対象外","対象外",IF(G89&lt;&gt;"自動",G89,IF(AND(EOMONTH(料率設定!$B$3,0)&gt;=DATE(YEAR(C89)+40,MONTH(C89),DAY(C89))-1,EOMONTH(料率設定!$B$3,0)&lt;DATE(YEAR(C89)+65,MONTH(C89),DAY(C89))-1),"対象","対象外"))),"")</f>
        <v/>
      </c>
      <c r="J89" s="11" t="str">
        <f>IF(H89="OK",VLOOKUP(D89,等級マスタ!$A$4:$E$53,2,TRUE),"")</f>
        <v/>
      </c>
      <c r="K89" s="11" t="str">
        <f>IF(H89="OK",VLOOKUP(D89,等級マスタ!$A$4:$E$53,3,TRUE),"")</f>
        <v/>
      </c>
      <c r="L89" s="11" t="str">
        <f>IF(H89="OK",VLOOKUP(D89,等級マスタ!$A$4:$E$53,4,TRUE),"")</f>
        <v/>
      </c>
      <c r="M89" s="11" t="str">
        <f>IF(H89="OK",VLOOKUP(D89,等級マスタ!$A$4:$E$53,5,TRUE),"")</f>
        <v/>
      </c>
      <c r="N89" s="11" t="str">
        <f>IF(H89="OK",IF(E89="対象",IF(料率設定!$B$13="給与控除",MAX(0,ROUNDUP(ROUND(K89*(料率設定!$B$7+IF(I89="対象",料率設定!$B$8,0))/2,6)-0.5,0)),IF(料率設定!$B$13="切捨て",ROUNDDOWN(ROUND(K89*(料率設定!$B$7+IF(I89="対象",料率設定!$B$8,0))/2,6),0),ROUND(K89*(料率設定!$B$7+IF(I89="対象",料率設定!$B$8,0))/2,0))),0),"")</f>
        <v/>
      </c>
      <c r="O89" s="11" t="str">
        <f>IF(H89="OK",IF(AND(E89="対象",EOMONTH(料率設定!$B$3,0)&gt;=料率設定!$B$11),IF(料率設定!$B$13="給与控除",MAX(0,ROUNDUP(ROUND(K89*料率設定!$B$10/2,6)-0.5,0)),IF(料率設定!$B$13="切捨て",ROUNDDOWN(ROUND(K89*料率設定!$B$10/2,6),0),ROUND(K89*料率設定!$B$10/2,0))),0),"")</f>
        <v/>
      </c>
      <c r="P89" s="11" t="str">
        <f>IF(H89="OK",IF(F89="対象",IF(料率設定!$B$13="給与控除",MAX(0,ROUNDUP(ROUND(M89*料率設定!$B$9/2,6)-0.5,0)),IF(料率設定!$B$13="切捨て",ROUNDDOWN(ROUND(M89*料率設定!$B$9/2,6),0),ROUND(M89*料率設定!$B$9/2,0))),0),"")</f>
        <v/>
      </c>
      <c r="Q89" s="15" t="str">
        <f t="shared" si="2"/>
        <v/>
      </c>
      <c r="R89" s="14" t="str">
        <f>IF(H89="OK",IF(F89="対象",M89*料率設定!$B$12,0),"")</f>
        <v/>
      </c>
      <c r="S89" s="14" t="str">
        <f>IF(H89="OK",IF(E89="対象",K89*(料率設定!$B$7+IF(I89="対象",料率設定!$B$8,0)+IF(EOMONTH(料率設定!$B$3,0)&gt;=料率設定!$B$11,料率設定!$B$10,0)),0)+IF(F89="対象",M89*料率設定!$B$9,0)-Q89+R89,"")</f>
        <v/>
      </c>
    </row>
    <row r="90" spans="1:19" ht="26" customHeight="1">
      <c r="A90" s="4"/>
      <c r="B90" s="4"/>
      <c r="C90" s="12"/>
      <c r="D90" s="13"/>
      <c r="E90" s="4" t="s">
        <v>107</v>
      </c>
      <c r="F90" s="4" t="s">
        <v>107</v>
      </c>
      <c r="G90" s="4" t="s">
        <v>108</v>
      </c>
      <c r="H90" s="11" t="str">
        <f>IF(COUNTA(A90:D90)=0,"",IF(料率設定!$B$15&lt;&gt;"設定OK","要確認：料率設定",IF(OR(A90="",B90="",COUNT(C90:D90)&lt;&gt;2),"要確認：入力不足",IF(OR(C90&lt;=0,C90&gt;EOMONTH(料率設定!$B$3,0),D90&lt;0,D90&lt;&gt;INT(D90)),"要確認：日付・金額",IF(COUNTIF($A$6:$A$105,A90)&gt;1,"要確認：ID重複",IF(OR(AND(E90&lt;&gt;"対象",E90&lt;&gt;"対象外"),AND(F90&lt;&gt;"対象",F90&lt;&gt;"対象外"),AND(G90&lt;&gt;"自動",G90&lt;&gt;"対象",G90&lt;&gt;"対象外")),"要確認：区分",IF(EOMONTH(料率設定!$B$3,0)&gt;=DATE(YEAR(C90)+70,MONTH(C90),DAY(C90))-1,"要確認：70歳以上","OK")))))))</f>
        <v/>
      </c>
      <c r="I90" s="11" t="str">
        <f>IF(H90="OK",IF(E90="対象外","対象外",IF(G90&lt;&gt;"自動",G90,IF(AND(EOMONTH(料率設定!$B$3,0)&gt;=DATE(YEAR(C90)+40,MONTH(C90),DAY(C90))-1,EOMONTH(料率設定!$B$3,0)&lt;DATE(YEAR(C90)+65,MONTH(C90),DAY(C90))-1),"対象","対象外"))),"")</f>
        <v/>
      </c>
      <c r="J90" s="11" t="str">
        <f>IF(H90="OK",VLOOKUP(D90,等級マスタ!$A$4:$E$53,2,TRUE),"")</f>
        <v/>
      </c>
      <c r="K90" s="11" t="str">
        <f>IF(H90="OK",VLOOKUP(D90,等級マスタ!$A$4:$E$53,3,TRUE),"")</f>
        <v/>
      </c>
      <c r="L90" s="11" t="str">
        <f>IF(H90="OK",VLOOKUP(D90,等級マスタ!$A$4:$E$53,4,TRUE),"")</f>
        <v/>
      </c>
      <c r="M90" s="11" t="str">
        <f>IF(H90="OK",VLOOKUP(D90,等級マスタ!$A$4:$E$53,5,TRUE),"")</f>
        <v/>
      </c>
      <c r="N90" s="11" t="str">
        <f>IF(H90="OK",IF(E90="対象",IF(料率設定!$B$13="給与控除",MAX(0,ROUNDUP(ROUND(K90*(料率設定!$B$7+IF(I90="対象",料率設定!$B$8,0))/2,6)-0.5,0)),IF(料率設定!$B$13="切捨て",ROUNDDOWN(ROUND(K90*(料率設定!$B$7+IF(I90="対象",料率設定!$B$8,0))/2,6),0),ROUND(K90*(料率設定!$B$7+IF(I90="対象",料率設定!$B$8,0))/2,0))),0),"")</f>
        <v/>
      </c>
      <c r="O90" s="11" t="str">
        <f>IF(H90="OK",IF(AND(E90="対象",EOMONTH(料率設定!$B$3,0)&gt;=料率設定!$B$11),IF(料率設定!$B$13="給与控除",MAX(0,ROUNDUP(ROUND(K90*料率設定!$B$10/2,6)-0.5,0)),IF(料率設定!$B$13="切捨て",ROUNDDOWN(ROUND(K90*料率設定!$B$10/2,6),0),ROUND(K90*料率設定!$B$10/2,0))),0),"")</f>
        <v/>
      </c>
      <c r="P90" s="11" t="str">
        <f>IF(H90="OK",IF(F90="対象",IF(料率設定!$B$13="給与控除",MAX(0,ROUNDUP(ROUND(M90*料率設定!$B$9/2,6)-0.5,0)),IF(料率設定!$B$13="切捨て",ROUNDDOWN(ROUND(M90*料率設定!$B$9/2,6),0),ROUND(M90*料率設定!$B$9/2,0))),0),"")</f>
        <v/>
      </c>
      <c r="Q90" s="15" t="str">
        <f t="shared" si="2"/>
        <v/>
      </c>
      <c r="R90" s="14" t="str">
        <f>IF(H90="OK",IF(F90="対象",M90*料率設定!$B$12,0),"")</f>
        <v/>
      </c>
      <c r="S90" s="14" t="str">
        <f>IF(H90="OK",IF(E90="対象",K90*(料率設定!$B$7+IF(I90="対象",料率設定!$B$8,0)+IF(EOMONTH(料率設定!$B$3,0)&gt;=料率設定!$B$11,料率設定!$B$10,0)),0)+IF(F90="対象",M90*料率設定!$B$9,0)-Q90+R90,"")</f>
        <v/>
      </c>
    </row>
    <row r="91" spans="1:19" ht="26" customHeight="1">
      <c r="A91" s="4"/>
      <c r="B91" s="4"/>
      <c r="C91" s="12"/>
      <c r="D91" s="13"/>
      <c r="E91" s="4" t="s">
        <v>107</v>
      </c>
      <c r="F91" s="4" t="s">
        <v>107</v>
      </c>
      <c r="G91" s="4" t="s">
        <v>108</v>
      </c>
      <c r="H91" s="11" t="str">
        <f>IF(COUNTA(A91:D91)=0,"",IF(料率設定!$B$15&lt;&gt;"設定OK","要確認：料率設定",IF(OR(A91="",B91="",COUNT(C91:D91)&lt;&gt;2),"要確認：入力不足",IF(OR(C91&lt;=0,C91&gt;EOMONTH(料率設定!$B$3,0),D91&lt;0,D91&lt;&gt;INT(D91)),"要確認：日付・金額",IF(COUNTIF($A$6:$A$105,A91)&gt;1,"要確認：ID重複",IF(OR(AND(E91&lt;&gt;"対象",E91&lt;&gt;"対象外"),AND(F91&lt;&gt;"対象",F91&lt;&gt;"対象外"),AND(G91&lt;&gt;"自動",G91&lt;&gt;"対象",G91&lt;&gt;"対象外")),"要確認：区分",IF(EOMONTH(料率設定!$B$3,0)&gt;=DATE(YEAR(C91)+70,MONTH(C91),DAY(C91))-1,"要確認：70歳以上","OK")))))))</f>
        <v/>
      </c>
      <c r="I91" s="11" t="str">
        <f>IF(H91="OK",IF(E91="対象外","対象外",IF(G91&lt;&gt;"自動",G91,IF(AND(EOMONTH(料率設定!$B$3,0)&gt;=DATE(YEAR(C91)+40,MONTH(C91),DAY(C91))-1,EOMONTH(料率設定!$B$3,0)&lt;DATE(YEAR(C91)+65,MONTH(C91),DAY(C91))-1),"対象","対象外"))),"")</f>
        <v/>
      </c>
      <c r="J91" s="11" t="str">
        <f>IF(H91="OK",VLOOKUP(D91,等級マスタ!$A$4:$E$53,2,TRUE),"")</f>
        <v/>
      </c>
      <c r="K91" s="11" t="str">
        <f>IF(H91="OK",VLOOKUP(D91,等級マスタ!$A$4:$E$53,3,TRUE),"")</f>
        <v/>
      </c>
      <c r="L91" s="11" t="str">
        <f>IF(H91="OK",VLOOKUP(D91,等級マスタ!$A$4:$E$53,4,TRUE),"")</f>
        <v/>
      </c>
      <c r="M91" s="11" t="str">
        <f>IF(H91="OK",VLOOKUP(D91,等級マスタ!$A$4:$E$53,5,TRUE),"")</f>
        <v/>
      </c>
      <c r="N91" s="11" t="str">
        <f>IF(H91="OK",IF(E91="対象",IF(料率設定!$B$13="給与控除",MAX(0,ROUNDUP(ROUND(K91*(料率設定!$B$7+IF(I91="対象",料率設定!$B$8,0))/2,6)-0.5,0)),IF(料率設定!$B$13="切捨て",ROUNDDOWN(ROUND(K91*(料率設定!$B$7+IF(I91="対象",料率設定!$B$8,0))/2,6),0),ROUND(K91*(料率設定!$B$7+IF(I91="対象",料率設定!$B$8,0))/2,0))),0),"")</f>
        <v/>
      </c>
      <c r="O91" s="11" t="str">
        <f>IF(H91="OK",IF(AND(E91="対象",EOMONTH(料率設定!$B$3,0)&gt;=料率設定!$B$11),IF(料率設定!$B$13="給与控除",MAX(0,ROUNDUP(ROUND(K91*料率設定!$B$10/2,6)-0.5,0)),IF(料率設定!$B$13="切捨て",ROUNDDOWN(ROUND(K91*料率設定!$B$10/2,6),0),ROUND(K91*料率設定!$B$10/2,0))),0),"")</f>
        <v/>
      </c>
      <c r="P91" s="11" t="str">
        <f>IF(H91="OK",IF(F91="対象",IF(料率設定!$B$13="給与控除",MAX(0,ROUNDUP(ROUND(M91*料率設定!$B$9/2,6)-0.5,0)),IF(料率設定!$B$13="切捨て",ROUNDDOWN(ROUND(M91*料率設定!$B$9/2,6),0),ROUND(M91*料率設定!$B$9/2,0))),0),"")</f>
        <v/>
      </c>
      <c r="Q91" s="15" t="str">
        <f t="shared" si="2"/>
        <v/>
      </c>
      <c r="R91" s="14" t="str">
        <f>IF(H91="OK",IF(F91="対象",M91*料率設定!$B$12,0),"")</f>
        <v/>
      </c>
      <c r="S91" s="14" t="str">
        <f>IF(H91="OK",IF(E91="対象",K91*(料率設定!$B$7+IF(I91="対象",料率設定!$B$8,0)+IF(EOMONTH(料率設定!$B$3,0)&gt;=料率設定!$B$11,料率設定!$B$10,0)),0)+IF(F91="対象",M91*料率設定!$B$9,0)-Q91+R91,"")</f>
        <v/>
      </c>
    </row>
    <row r="92" spans="1:19" ht="26" customHeight="1">
      <c r="A92" s="4"/>
      <c r="B92" s="4"/>
      <c r="C92" s="12"/>
      <c r="D92" s="13"/>
      <c r="E92" s="4" t="s">
        <v>107</v>
      </c>
      <c r="F92" s="4" t="s">
        <v>107</v>
      </c>
      <c r="G92" s="4" t="s">
        <v>108</v>
      </c>
      <c r="H92" s="11" t="str">
        <f>IF(COUNTA(A92:D92)=0,"",IF(料率設定!$B$15&lt;&gt;"設定OK","要確認：料率設定",IF(OR(A92="",B92="",COUNT(C92:D92)&lt;&gt;2),"要確認：入力不足",IF(OR(C92&lt;=0,C92&gt;EOMONTH(料率設定!$B$3,0),D92&lt;0,D92&lt;&gt;INT(D92)),"要確認：日付・金額",IF(COUNTIF($A$6:$A$105,A92)&gt;1,"要確認：ID重複",IF(OR(AND(E92&lt;&gt;"対象",E92&lt;&gt;"対象外"),AND(F92&lt;&gt;"対象",F92&lt;&gt;"対象外"),AND(G92&lt;&gt;"自動",G92&lt;&gt;"対象",G92&lt;&gt;"対象外")),"要確認：区分",IF(EOMONTH(料率設定!$B$3,0)&gt;=DATE(YEAR(C92)+70,MONTH(C92),DAY(C92))-1,"要確認：70歳以上","OK")))))))</f>
        <v/>
      </c>
      <c r="I92" s="11" t="str">
        <f>IF(H92="OK",IF(E92="対象外","対象外",IF(G92&lt;&gt;"自動",G92,IF(AND(EOMONTH(料率設定!$B$3,0)&gt;=DATE(YEAR(C92)+40,MONTH(C92),DAY(C92))-1,EOMONTH(料率設定!$B$3,0)&lt;DATE(YEAR(C92)+65,MONTH(C92),DAY(C92))-1),"対象","対象外"))),"")</f>
        <v/>
      </c>
      <c r="J92" s="11" t="str">
        <f>IF(H92="OK",VLOOKUP(D92,等級マスタ!$A$4:$E$53,2,TRUE),"")</f>
        <v/>
      </c>
      <c r="K92" s="11" t="str">
        <f>IF(H92="OK",VLOOKUP(D92,等級マスタ!$A$4:$E$53,3,TRUE),"")</f>
        <v/>
      </c>
      <c r="L92" s="11" t="str">
        <f>IF(H92="OK",VLOOKUP(D92,等級マスタ!$A$4:$E$53,4,TRUE),"")</f>
        <v/>
      </c>
      <c r="M92" s="11" t="str">
        <f>IF(H92="OK",VLOOKUP(D92,等級マスタ!$A$4:$E$53,5,TRUE),"")</f>
        <v/>
      </c>
      <c r="N92" s="11" t="str">
        <f>IF(H92="OK",IF(E92="対象",IF(料率設定!$B$13="給与控除",MAX(0,ROUNDUP(ROUND(K92*(料率設定!$B$7+IF(I92="対象",料率設定!$B$8,0))/2,6)-0.5,0)),IF(料率設定!$B$13="切捨て",ROUNDDOWN(ROUND(K92*(料率設定!$B$7+IF(I92="対象",料率設定!$B$8,0))/2,6),0),ROUND(K92*(料率設定!$B$7+IF(I92="対象",料率設定!$B$8,0))/2,0))),0),"")</f>
        <v/>
      </c>
      <c r="O92" s="11" t="str">
        <f>IF(H92="OK",IF(AND(E92="対象",EOMONTH(料率設定!$B$3,0)&gt;=料率設定!$B$11),IF(料率設定!$B$13="給与控除",MAX(0,ROUNDUP(ROUND(K92*料率設定!$B$10/2,6)-0.5,0)),IF(料率設定!$B$13="切捨て",ROUNDDOWN(ROUND(K92*料率設定!$B$10/2,6),0),ROUND(K92*料率設定!$B$10/2,0))),0),"")</f>
        <v/>
      </c>
      <c r="P92" s="11" t="str">
        <f>IF(H92="OK",IF(F92="対象",IF(料率設定!$B$13="給与控除",MAX(0,ROUNDUP(ROUND(M92*料率設定!$B$9/2,6)-0.5,0)),IF(料率設定!$B$13="切捨て",ROUNDDOWN(ROUND(M92*料率設定!$B$9/2,6),0),ROUND(M92*料率設定!$B$9/2,0))),0),"")</f>
        <v/>
      </c>
      <c r="Q92" s="15" t="str">
        <f t="shared" si="2"/>
        <v/>
      </c>
      <c r="R92" s="14" t="str">
        <f>IF(H92="OK",IF(F92="対象",M92*料率設定!$B$12,0),"")</f>
        <v/>
      </c>
      <c r="S92" s="14" t="str">
        <f>IF(H92="OK",IF(E92="対象",K92*(料率設定!$B$7+IF(I92="対象",料率設定!$B$8,0)+IF(EOMONTH(料率設定!$B$3,0)&gt;=料率設定!$B$11,料率設定!$B$10,0)),0)+IF(F92="対象",M92*料率設定!$B$9,0)-Q92+R92,"")</f>
        <v/>
      </c>
    </row>
    <row r="93" spans="1:19" ht="26" customHeight="1">
      <c r="A93" s="4"/>
      <c r="B93" s="4"/>
      <c r="C93" s="12"/>
      <c r="D93" s="13"/>
      <c r="E93" s="4" t="s">
        <v>107</v>
      </c>
      <c r="F93" s="4" t="s">
        <v>107</v>
      </c>
      <c r="G93" s="4" t="s">
        <v>108</v>
      </c>
      <c r="H93" s="11" t="str">
        <f>IF(COUNTA(A93:D93)=0,"",IF(料率設定!$B$15&lt;&gt;"設定OK","要確認：料率設定",IF(OR(A93="",B93="",COUNT(C93:D93)&lt;&gt;2),"要確認：入力不足",IF(OR(C93&lt;=0,C93&gt;EOMONTH(料率設定!$B$3,0),D93&lt;0,D93&lt;&gt;INT(D93)),"要確認：日付・金額",IF(COUNTIF($A$6:$A$105,A93)&gt;1,"要確認：ID重複",IF(OR(AND(E93&lt;&gt;"対象",E93&lt;&gt;"対象外"),AND(F93&lt;&gt;"対象",F93&lt;&gt;"対象外"),AND(G93&lt;&gt;"自動",G93&lt;&gt;"対象",G93&lt;&gt;"対象外")),"要確認：区分",IF(EOMONTH(料率設定!$B$3,0)&gt;=DATE(YEAR(C93)+70,MONTH(C93),DAY(C93))-1,"要確認：70歳以上","OK")))))))</f>
        <v/>
      </c>
      <c r="I93" s="11" t="str">
        <f>IF(H93="OK",IF(E93="対象外","対象外",IF(G93&lt;&gt;"自動",G93,IF(AND(EOMONTH(料率設定!$B$3,0)&gt;=DATE(YEAR(C93)+40,MONTH(C93),DAY(C93))-1,EOMONTH(料率設定!$B$3,0)&lt;DATE(YEAR(C93)+65,MONTH(C93),DAY(C93))-1),"対象","対象外"))),"")</f>
        <v/>
      </c>
      <c r="J93" s="11" t="str">
        <f>IF(H93="OK",VLOOKUP(D93,等級マスタ!$A$4:$E$53,2,TRUE),"")</f>
        <v/>
      </c>
      <c r="K93" s="11" t="str">
        <f>IF(H93="OK",VLOOKUP(D93,等級マスタ!$A$4:$E$53,3,TRUE),"")</f>
        <v/>
      </c>
      <c r="L93" s="11" t="str">
        <f>IF(H93="OK",VLOOKUP(D93,等級マスタ!$A$4:$E$53,4,TRUE),"")</f>
        <v/>
      </c>
      <c r="M93" s="11" t="str">
        <f>IF(H93="OK",VLOOKUP(D93,等級マスタ!$A$4:$E$53,5,TRUE),"")</f>
        <v/>
      </c>
      <c r="N93" s="11" t="str">
        <f>IF(H93="OK",IF(E93="対象",IF(料率設定!$B$13="給与控除",MAX(0,ROUNDUP(ROUND(K93*(料率設定!$B$7+IF(I93="対象",料率設定!$B$8,0))/2,6)-0.5,0)),IF(料率設定!$B$13="切捨て",ROUNDDOWN(ROUND(K93*(料率設定!$B$7+IF(I93="対象",料率設定!$B$8,0))/2,6),0),ROUND(K93*(料率設定!$B$7+IF(I93="対象",料率設定!$B$8,0))/2,0))),0),"")</f>
        <v/>
      </c>
      <c r="O93" s="11" t="str">
        <f>IF(H93="OK",IF(AND(E93="対象",EOMONTH(料率設定!$B$3,0)&gt;=料率設定!$B$11),IF(料率設定!$B$13="給与控除",MAX(0,ROUNDUP(ROUND(K93*料率設定!$B$10/2,6)-0.5,0)),IF(料率設定!$B$13="切捨て",ROUNDDOWN(ROUND(K93*料率設定!$B$10/2,6),0),ROUND(K93*料率設定!$B$10/2,0))),0),"")</f>
        <v/>
      </c>
      <c r="P93" s="11" t="str">
        <f>IF(H93="OK",IF(F93="対象",IF(料率設定!$B$13="給与控除",MAX(0,ROUNDUP(ROUND(M93*料率設定!$B$9/2,6)-0.5,0)),IF(料率設定!$B$13="切捨て",ROUNDDOWN(ROUND(M93*料率設定!$B$9/2,6),0),ROUND(M93*料率設定!$B$9/2,0))),0),"")</f>
        <v/>
      </c>
      <c r="Q93" s="15" t="str">
        <f t="shared" si="2"/>
        <v/>
      </c>
      <c r="R93" s="14" t="str">
        <f>IF(H93="OK",IF(F93="対象",M93*料率設定!$B$12,0),"")</f>
        <v/>
      </c>
      <c r="S93" s="14" t="str">
        <f>IF(H93="OK",IF(E93="対象",K93*(料率設定!$B$7+IF(I93="対象",料率設定!$B$8,0)+IF(EOMONTH(料率設定!$B$3,0)&gt;=料率設定!$B$11,料率設定!$B$10,0)),0)+IF(F93="対象",M93*料率設定!$B$9,0)-Q93+R93,"")</f>
        <v/>
      </c>
    </row>
    <row r="94" spans="1:19" ht="26" customHeight="1">
      <c r="A94" s="4"/>
      <c r="B94" s="4"/>
      <c r="C94" s="12"/>
      <c r="D94" s="13"/>
      <c r="E94" s="4" t="s">
        <v>107</v>
      </c>
      <c r="F94" s="4" t="s">
        <v>107</v>
      </c>
      <c r="G94" s="4" t="s">
        <v>108</v>
      </c>
      <c r="H94" s="11" t="str">
        <f>IF(COUNTA(A94:D94)=0,"",IF(料率設定!$B$15&lt;&gt;"設定OK","要確認：料率設定",IF(OR(A94="",B94="",COUNT(C94:D94)&lt;&gt;2),"要確認：入力不足",IF(OR(C94&lt;=0,C94&gt;EOMONTH(料率設定!$B$3,0),D94&lt;0,D94&lt;&gt;INT(D94)),"要確認：日付・金額",IF(COUNTIF($A$6:$A$105,A94)&gt;1,"要確認：ID重複",IF(OR(AND(E94&lt;&gt;"対象",E94&lt;&gt;"対象外"),AND(F94&lt;&gt;"対象",F94&lt;&gt;"対象外"),AND(G94&lt;&gt;"自動",G94&lt;&gt;"対象",G94&lt;&gt;"対象外")),"要確認：区分",IF(EOMONTH(料率設定!$B$3,0)&gt;=DATE(YEAR(C94)+70,MONTH(C94),DAY(C94))-1,"要確認：70歳以上","OK")))))))</f>
        <v/>
      </c>
      <c r="I94" s="11" t="str">
        <f>IF(H94="OK",IF(E94="対象外","対象外",IF(G94&lt;&gt;"自動",G94,IF(AND(EOMONTH(料率設定!$B$3,0)&gt;=DATE(YEAR(C94)+40,MONTH(C94),DAY(C94))-1,EOMONTH(料率設定!$B$3,0)&lt;DATE(YEAR(C94)+65,MONTH(C94),DAY(C94))-1),"対象","対象外"))),"")</f>
        <v/>
      </c>
      <c r="J94" s="11" t="str">
        <f>IF(H94="OK",VLOOKUP(D94,等級マスタ!$A$4:$E$53,2,TRUE),"")</f>
        <v/>
      </c>
      <c r="K94" s="11" t="str">
        <f>IF(H94="OK",VLOOKUP(D94,等級マスタ!$A$4:$E$53,3,TRUE),"")</f>
        <v/>
      </c>
      <c r="L94" s="11" t="str">
        <f>IF(H94="OK",VLOOKUP(D94,等級マスタ!$A$4:$E$53,4,TRUE),"")</f>
        <v/>
      </c>
      <c r="M94" s="11" t="str">
        <f>IF(H94="OK",VLOOKUP(D94,等級マスタ!$A$4:$E$53,5,TRUE),"")</f>
        <v/>
      </c>
      <c r="N94" s="11" t="str">
        <f>IF(H94="OK",IF(E94="対象",IF(料率設定!$B$13="給与控除",MAX(0,ROUNDUP(ROUND(K94*(料率設定!$B$7+IF(I94="対象",料率設定!$B$8,0))/2,6)-0.5,0)),IF(料率設定!$B$13="切捨て",ROUNDDOWN(ROUND(K94*(料率設定!$B$7+IF(I94="対象",料率設定!$B$8,0))/2,6),0),ROUND(K94*(料率設定!$B$7+IF(I94="対象",料率設定!$B$8,0))/2,0))),0),"")</f>
        <v/>
      </c>
      <c r="O94" s="11" t="str">
        <f>IF(H94="OK",IF(AND(E94="対象",EOMONTH(料率設定!$B$3,0)&gt;=料率設定!$B$11),IF(料率設定!$B$13="給与控除",MAX(0,ROUNDUP(ROUND(K94*料率設定!$B$10/2,6)-0.5,0)),IF(料率設定!$B$13="切捨て",ROUNDDOWN(ROUND(K94*料率設定!$B$10/2,6),0),ROUND(K94*料率設定!$B$10/2,0))),0),"")</f>
        <v/>
      </c>
      <c r="P94" s="11" t="str">
        <f>IF(H94="OK",IF(F94="対象",IF(料率設定!$B$13="給与控除",MAX(0,ROUNDUP(ROUND(M94*料率設定!$B$9/2,6)-0.5,0)),IF(料率設定!$B$13="切捨て",ROUNDDOWN(ROUND(M94*料率設定!$B$9/2,6),0),ROUND(M94*料率設定!$B$9/2,0))),0),"")</f>
        <v/>
      </c>
      <c r="Q94" s="15" t="str">
        <f t="shared" si="2"/>
        <v/>
      </c>
      <c r="R94" s="14" t="str">
        <f>IF(H94="OK",IF(F94="対象",M94*料率設定!$B$12,0),"")</f>
        <v/>
      </c>
      <c r="S94" s="14" t="str">
        <f>IF(H94="OK",IF(E94="対象",K94*(料率設定!$B$7+IF(I94="対象",料率設定!$B$8,0)+IF(EOMONTH(料率設定!$B$3,0)&gt;=料率設定!$B$11,料率設定!$B$10,0)),0)+IF(F94="対象",M94*料率設定!$B$9,0)-Q94+R94,"")</f>
        <v/>
      </c>
    </row>
    <row r="95" spans="1:19" ht="26" customHeight="1">
      <c r="A95" s="4"/>
      <c r="B95" s="4"/>
      <c r="C95" s="12"/>
      <c r="D95" s="13"/>
      <c r="E95" s="4" t="s">
        <v>107</v>
      </c>
      <c r="F95" s="4" t="s">
        <v>107</v>
      </c>
      <c r="G95" s="4" t="s">
        <v>108</v>
      </c>
      <c r="H95" s="11" t="str">
        <f>IF(COUNTA(A95:D95)=0,"",IF(料率設定!$B$15&lt;&gt;"設定OK","要確認：料率設定",IF(OR(A95="",B95="",COUNT(C95:D95)&lt;&gt;2),"要確認：入力不足",IF(OR(C95&lt;=0,C95&gt;EOMONTH(料率設定!$B$3,0),D95&lt;0,D95&lt;&gt;INT(D95)),"要確認：日付・金額",IF(COUNTIF($A$6:$A$105,A95)&gt;1,"要確認：ID重複",IF(OR(AND(E95&lt;&gt;"対象",E95&lt;&gt;"対象外"),AND(F95&lt;&gt;"対象",F95&lt;&gt;"対象外"),AND(G95&lt;&gt;"自動",G95&lt;&gt;"対象",G95&lt;&gt;"対象外")),"要確認：区分",IF(EOMONTH(料率設定!$B$3,0)&gt;=DATE(YEAR(C95)+70,MONTH(C95),DAY(C95))-1,"要確認：70歳以上","OK")))))))</f>
        <v/>
      </c>
      <c r="I95" s="11" t="str">
        <f>IF(H95="OK",IF(E95="対象外","対象外",IF(G95&lt;&gt;"自動",G95,IF(AND(EOMONTH(料率設定!$B$3,0)&gt;=DATE(YEAR(C95)+40,MONTH(C95),DAY(C95))-1,EOMONTH(料率設定!$B$3,0)&lt;DATE(YEAR(C95)+65,MONTH(C95),DAY(C95))-1),"対象","対象外"))),"")</f>
        <v/>
      </c>
      <c r="J95" s="11" t="str">
        <f>IF(H95="OK",VLOOKUP(D95,等級マスタ!$A$4:$E$53,2,TRUE),"")</f>
        <v/>
      </c>
      <c r="K95" s="11" t="str">
        <f>IF(H95="OK",VLOOKUP(D95,等級マスタ!$A$4:$E$53,3,TRUE),"")</f>
        <v/>
      </c>
      <c r="L95" s="11" t="str">
        <f>IF(H95="OK",VLOOKUP(D95,等級マスタ!$A$4:$E$53,4,TRUE),"")</f>
        <v/>
      </c>
      <c r="M95" s="11" t="str">
        <f>IF(H95="OK",VLOOKUP(D95,等級マスタ!$A$4:$E$53,5,TRUE),"")</f>
        <v/>
      </c>
      <c r="N95" s="11" t="str">
        <f>IF(H95="OK",IF(E95="対象",IF(料率設定!$B$13="給与控除",MAX(0,ROUNDUP(ROUND(K95*(料率設定!$B$7+IF(I95="対象",料率設定!$B$8,0))/2,6)-0.5,0)),IF(料率設定!$B$13="切捨て",ROUNDDOWN(ROUND(K95*(料率設定!$B$7+IF(I95="対象",料率設定!$B$8,0))/2,6),0),ROUND(K95*(料率設定!$B$7+IF(I95="対象",料率設定!$B$8,0))/2,0))),0),"")</f>
        <v/>
      </c>
      <c r="O95" s="11" t="str">
        <f>IF(H95="OK",IF(AND(E95="対象",EOMONTH(料率設定!$B$3,0)&gt;=料率設定!$B$11),IF(料率設定!$B$13="給与控除",MAX(0,ROUNDUP(ROUND(K95*料率設定!$B$10/2,6)-0.5,0)),IF(料率設定!$B$13="切捨て",ROUNDDOWN(ROUND(K95*料率設定!$B$10/2,6),0),ROUND(K95*料率設定!$B$10/2,0))),0),"")</f>
        <v/>
      </c>
      <c r="P95" s="11" t="str">
        <f>IF(H95="OK",IF(F95="対象",IF(料率設定!$B$13="給与控除",MAX(0,ROUNDUP(ROUND(M95*料率設定!$B$9/2,6)-0.5,0)),IF(料率設定!$B$13="切捨て",ROUNDDOWN(ROUND(M95*料率設定!$B$9/2,6),0),ROUND(M95*料率設定!$B$9/2,0))),0),"")</f>
        <v/>
      </c>
      <c r="Q95" s="15" t="str">
        <f t="shared" si="2"/>
        <v/>
      </c>
      <c r="R95" s="14" t="str">
        <f>IF(H95="OK",IF(F95="対象",M95*料率設定!$B$12,0),"")</f>
        <v/>
      </c>
      <c r="S95" s="14" t="str">
        <f>IF(H95="OK",IF(E95="対象",K95*(料率設定!$B$7+IF(I95="対象",料率設定!$B$8,0)+IF(EOMONTH(料率設定!$B$3,0)&gt;=料率設定!$B$11,料率設定!$B$10,0)),0)+IF(F95="対象",M95*料率設定!$B$9,0)-Q95+R95,"")</f>
        <v/>
      </c>
    </row>
    <row r="96" spans="1:19" ht="26" customHeight="1">
      <c r="A96" s="4"/>
      <c r="B96" s="4"/>
      <c r="C96" s="12"/>
      <c r="D96" s="13"/>
      <c r="E96" s="4" t="s">
        <v>107</v>
      </c>
      <c r="F96" s="4" t="s">
        <v>107</v>
      </c>
      <c r="G96" s="4" t="s">
        <v>108</v>
      </c>
      <c r="H96" s="11" t="str">
        <f>IF(COUNTA(A96:D96)=0,"",IF(料率設定!$B$15&lt;&gt;"設定OK","要確認：料率設定",IF(OR(A96="",B96="",COUNT(C96:D96)&lt;&gt;2),"要確認：入力不足",IF(OR(C96&lt;=0,C96&gt;EOMONTH(料率設定!$B$3,0),D96&lt;0,D96&lt;&gt;INT(D96)),"要確認：日付・金額",IF(COUNTIF($A$6:$A$105,A96)&gt;1,"要確認：ID重複",IF(OR(AND(E96&lt;&gt;"対象",E96&lt;&gt;"対象外"),AND(F96&lt;&gt;"対象",F96&lt;&gt;"対象外"),AND(G96&lt;&gt;"自動",G96&lt;&gt;"対象",G96&lt;&gt;"対象外")),"要確認：区分",IF(EOMONTH(料率設定!$B$3,0)&gt;=DATE(YEAR(C96)+70,MONTH(C96),DAY(C96))-1,"要確認：70歳以上","OK")))))))</f>
        <v/>
      </c>
      <c r="I96" s="11" t="str">
        <f>IF(H96="OK",IF(E96="対象外","対象外",IF(G96&lt;&gt;"自動",G96,IF(AND(EOMONTH(料率設定!$B$3,0)&gt;=DATE(YEAR(C96)+40,MONTH(C96),DAY(C96))-1,EOMONTH(料率設定!$B$3,0)&lt;DATE(YEAR(C96)+65,MONTH(C96),DAY(C96))-1),"対象","対象外"))),"")</f>
        <v/>
      </c>
      <c r="J96" s="11" t="str">
        <f>IF(H96="OK",VLOOKUP(D96,等級マスタ!$A$4:$E$53,2,TRUE),"")</f>
        <v/>
      </c>
      <c r="K96" s="11" t="str">
        <f>IF(H96="OK",VLOOKUP(D96,等級マスタ!$A$4:$E$53,3,TRUE),"")</f>
        <v/>
      </c>
      <c r="L96" s="11" t="str">
        <f>IF(H96="OK",VLOOKUP(D96,等級マスタ!$A$4:$E$53,4,TRUE),"")</f>
        <v/>
      </c>
      <c r="M96" s="11" t="str">
        <f>IF(H96="OK",VLOOKUP(D96,等級マスタ!$A$4:$E$53,5,TRUE),"")</f>
        <v/>
      </c>
      <c r="N96" s="11" t="str">
        <f>IF(H96="OK",IF(E96="対象",IF(料率設定!$B$13="給与控除",MAX(0,ROUNDUP(ROUND(K96*(料率設定!$B$7+IF(I96="対象",料率設定!$B$8,0))/2,6)-0.5,0)),IF(料率設定!$B$13="切捨て",ROUNDDOWN(ROUND(K96*(料率設定!$B$7+IF(I96="対象",料率設定!$B$8,0))/2,6),0),ROUND(K96*(料率設定!$B$7+IF(I96="対象",料率設定!$B$8,0))/2,0))),0),"")</f>
        <v/>
      </c>
      <c r="O96" s="11" t="str">
        <f>IF(H96="OK",IF(AND(E96="対象",EOMONTH(料率設定!$B$3,0)&gt;=料率設定!$B$11),IF(料率設定!$B$13="給与控除",MAX(0,ROUNDUP(ROUND(K96*料率設定!$B$10/2,6)-0.5,0)),IF(料率設定!$B$13="切捨て",ROUNDDOWN(ROUND(K96*料率設定!$B$10/2,6),0),ROUND(K96*料率設定!$B$10/2,0))),0),"")</f>
        <v/>
      </c>
      <c r="P96" s="11" t="str">
        <f>IF(H96="OK",IF(F96="対象",IF(料率設定!$B$13="給与控除",MAX(0,ROUNDUP(ROUND(M96*料率設定!$B$9/2,6)-0.5,0)),IF(料率設定!$B$13="切捨て",ROUNDDOWN(ROUND(M96*料率設定!$B$9/2,6),0),ROUND(M96*料率設定!$B$9/2,0))),0),"")</f>
        <v/>
      </c>
      <c r="Q96" s="15" t="str">
        <f t="shared" si="2"/>
        <v/>
      </c>
      <c r="R96" s="14" t="str">
        <f>IF(H96="OK",IF(F96="対象",M96*料率設定!$B$12,0),"")</f>
        <v/>
      </c>
      <c r="S96" s="14" t="str">
        <f>IF(H96="OK",IF(E96="対象",K96*(料率設定!$B$7+IF(I96="対象",料率設定!$B$8,0)+IF(EOMONTH(料率設定!$B$3,0)&gt;=料率設定!$B$11,料率設定!$B$10,0)),0)+IF(F96="対象",M96*料率設定!$B$9,0)-Q96+R96,"")</f>
        <v/>
      </c>
    </row>
    <row r="97" spans="1:19" ht="26" customHeight="1">
      <c r="A97" s="4"/>
      <c r="B97" s="4"/>
      <c r="C97" s="12"/>
      <c r="D97" s="13"/>
      <c r="E97" s="4" t="s">
        <v>107</v>
      </c>
      <c r="F97" s="4" t="s">
        <v>107</v>
      </c>
      <c r="G97" s="4" t="s">
        <v>108</v>
      </c>
      <c r="H97" s="11" t="str">
        <f>IF(COUNTA(A97:D97)=0,"",IF(料率設定!$B$15&lt;&gt;"設定OK","要確認：料率設定",IF(OR(A97="",B97="",COUNT(C97:D97)&lt;&gt;2),"要確認：入力不足",IF(OR(C97&lt;=0,C97&gt;EOMONTH(料率設定!$B$3,0),D97&lt;0,D97&lt;&gt;INT(D97)),"要確認：日付・金額",IF(COUNTIF($A$6:$A$105,A97)&gt;1,"要確認：ID重複",IF(OR(AND(E97&lt;&gt;"対象",E97&lt;&gt;"対象外"),AND(F97&lt;&gt;"対象",F97&lt;&gt;"対象外"),AND(G97&lt;&gt;"自動",G97&lt;&gt;"対象",G97&lt;&gt;"対象外")),"要確認：区分",IF(EOMONTH(料率設定!$B$3,0)&gt;=DATE(YEAR(C97)+70,MONTH(C97),DAY(C97))-1,"要確認：70歳以上","OK")))))))</f>
        <v/>
      </c>
      <c r="I97" s="11" t="str">
        <f>IF(H97="OK",IF(E97="対象外","対象外",IF(G97&lt;&gt;"自動",G97,IF(AND(EOMONTH(料率設定!$B$3,0)&gt;=DATE(YEAR(C97)+40,MONTH(C97),DAY(C97))-1,EOMONTH(料率設定!$B$3,0)&lt;DATE(YEAR(C97)+65,MONTH(C97),DAY(C97))-1),"対象","対象外"))),"")</f>
        <v/>
      </c>
      <c r="J97" s="11" t="str">
        <f>IF(H97="OK",VLOOKUP(D97,等級マスタ!$A$4:$E$53,2,TRUE),"")</f>
        <v/>
      </c>
      <c r="K97" s="11" t="str">
        <f>IF(H97="OK",VLOOKUP(D97,等級マスタ!$A$4:$E$53,3,TRUE),"")</f>
        <v/>
      </c>
      <c r="L97" s="11" t="str">
        <f>IF(H97="OK",VLOOKUP(D97,等級マスタ!$A$4:$E$53,4,TRUE),"")</f>
        <v/>
      </c>
      <c r="M97" s="11" t="str">
        <f>IF(H97="OK",VLOOKUP(D97,等級マスタ!$A$4:$E$53,5,TRUE),"")</f>
        <v/>
      </c>
      <c r="N97" s="11" t="str">
        <f>IF(H97="OK",IF(E97="対象",IF(料率設定!$B$13="給与控除",MAX(0,ROUNDUP(ROUND(K97*(料率設定!$B$7+IF(I97="対象",料率設定!$B$8,0))/2,6)-0.5,0)),IF(料率設定!$B$13="切捨て",ROUNDDOWN(ROUND(K97*(料率設定!$B$7+IF(I97="対象",料率設定!$B$8,0))/2,6),0),ROUND(K97*(料率設定!$B$7+IF(I97="対象",料率設定!$B$8,0))/2,0))),0),"")</f>
        <v/>
      </c>
      <c r="O97" s="11" t="str">
        <f>IF(H97="OK",IF(AND(E97="対象",EOMONTH(料率設定!$B$3,0)&gt;=料率設定!$B$11),IF(料率設定!$B$13="給与控除",MAX(0,ROUNDUP(ROUND(K97*料率設定!$B$10/2,6)-0.5,0)),IF(料率設定!$B$13="切捨て",ROUNDDOWN(ROUND(K97*料率設定!$B$10/2,6),0),ROUND(K97*料率設定!$B$10/2,0))),0),"")</f>
        <v/>
      </c>
      <c r="P97" s="11" t="str">
        <f>IF(H97="OK",IF(F97="対象",IF(料率設定!$B$13="給与控除",MAX(0,ROUNDUP(ROUND(M97*料率設定!$B$9/2,6)-0.5,0)),IF(料率設定!$B$13="切捨て",ROUNDDOWN(ROUND(M97*料率設定!$B$9/2,6),0),ROUND(M97*料率設定!$B$9/2,0))),0),"")</f>
        <v/>
      </c>
      <c r="Q97" s="15" t="str">
        <f t="shared" si="2"/>
        <v/>
      </c>
      <c r="R97" s="14" t="str">
        <f>IF(H97="OK",IF(F97="対象",M97*料率設定!$B$12,0),"")</f>
        <v/>
      </c>
      <c r="S97" s="14" t="str">
        <f>IF(H97="OK",IF(E97="対象",K97*(料率設定!$B$7+IF(I97="対象",料率設定!$B$8,0)+IF(EOMONTH(料率設定!$B$3,0)&gt;=料率設定!$B$11,料率設定!$B$10,0)),0)+IF(F97="対象",M97*料率設定!$B$9,0)-Q97+R97,"")</f>
        <v/>
      </c>
    </row>
    <row r="98" spans="1:19" ht="26" customHeight="1">
      <c r="A98" s="4"/>
      <c r="B98" s="4"/>
      <c r="C98" s="12"/>
      <c r="D98" s="13"/>
      <c r="E98" s="4" t="s">
        <v>107</v>
      </c>
      <c r="F98" s="4" t="s">
        <v>107</v>
      </c>
      <c r="G98" s="4" t="s">
        <v>108</v>
      </c>
      <c r="H98" s="11" t="str">
        <f>IF(COUNTA(A98:D98)=0,"",IF(料率設定!$B$15&lt;&gt;"設定OK","要確認：料率設定",IF(OR(A98="",B98="",COUNT(C98:D98)&lt;&gt;2),"要確認：入力不足",IF(OR(C98&lt;=0,C98&gt;EOMONTH(料率設定!$B$3,0),D98&lt;0,D98&lt;&gt;INT(D98)),"要確認：日付・金額",IF(COUNTIF($A$6:$A$105,A98)&gt;1,"要確認：ID重複",IF(OR(AND(E98&lt;&gt;"対象",E98&lt;&gt;"対象外"),AND(F98&lt;&gt;"対象",F98&lt;&gt;"対象外"),AND(G98&lt;&gt;"自動",G98&lt;&gt;"対象",G98&lt;&gt;"対象外")),"要確認：区分",IF(EOMONTH(料率設定!$B$3,0)&gt;=DATE(YEAR(C98)+70,MONTH(C98),DAY(C98))-1,"要確認：70歳以上","OK")))))))</f>
        <v/>
      </c>
      <c r="I98" s="11" t="str">
        <f>IF(H98="OK",IF(E98="対象外","対象外",IF(G98&lt;&gt;"自動",G98,IF(AND(EOMONTH(料率設定!$B$3,0)&gt;=DATE(YEAR(C98)+40,MONTH(C98),DAY(C98))-1,EOMONTH(料率設定!$B$3,0)&lt;DATE(YEAR(C98)+65,MONTH(C98),DAY(C98))-1),"対象","対象外"))),"")</f>
        <v/>
      </c>
      <c r="J98" s="11" t="str">
        <f>IF(H98="OK",VLOOKUP(D98,等級マスタ!$A$4:$E$53,2,TRUE),"")</f>
        <v/>
      </c>
      <c r="K98" s="11" t="str">
        <f>IF(H98="OK",VLOOKUP(D98,等級マスタ!$A$4:$E$53,3,TRUE),"")</f>
        <v/>
      </c>
      <c r="L98" s="11" t="str">
        <f>IF(H98="OK",VLOOKUP(D98,等級マスタ!$A$4:$E$53,4,TRUE),"")</f>
        <v/>
      </c>
      <c r="M98" s="11" t="str">
        <f>IF(H98="OK",VLOOKUP(D98,等級マスタ!$A$4:$E$53,5,TRUE),"")</f>
        <v/>
      </c>
      <c r="N98" s="11" t="str">
        <f>IF(H98="OK",IF(E98="対象",IF(料率設定!$B$13="給与控除",MAX(0,ROUNDUP(ROUND(K98*(料率設定!$B$7+IF(I98="対象",料率設定!$B$8,0))/2,6)-0.5,0)),IF(料率設定!$B$13="切捨て",ROUNDDOWN(ROUND(K98*(料率設定!$B$7+IF(I98="対象",料率設定!$B$8,0))/2,6),0),ROUND(K98*(料率設定!$B$7+IF(I98="対象",料率設定!$B$8,0))/2,0))),0),"")</f>
        <v/>
      </c>
      <c r="O98" s="11" t="str">
        <f>IF(H98="OK",IF(AND(E98="対象",EOMONTH(料率設定!$B$3,0)&gt;=料率設定!$B$11),IF(料率設定!$B$13="給与控除",MAX(0,ROUNDUP(ROUND(K98*料率設定!$B$10/2,6)-0.5,0)),IF(料率設定!$B$13="切捨て",ROUNDDOWN(ROUND(K98*料率設定!$B$10/2,6),0),ROUND(K98*料率設定!$B$10/2,0))),0),"")</f>
        <v/>
      </c>
      <c r="P98" s="11" t="str">
        <f>IF(H98="OK",IF(F98="対象",IF(料率設定!$B$13="給与控除",MAX(0,ROUNDUP(ROUND(M98*料率設定!$B$9/2,6)-0.5,0)),IF(料率設定!$B$13="切捨て",ROUNDDOWN(ROUND(M98*料率設定!$B$9/2,6),0),ROUND(M98*料率設定!$B$9/2,0))),0),"")</f>
        <v/>
      </c>
      <c r="Q98" s="15" t="str">
        <f t="shared" si="2"/>
        <v/>
      </c>
      <c r="R98" s="14" t="str">
        <f>IF(H98="OK",IF(F98="対象",M98*料率設定!$B$12,0),"")</f>
        <v/>
      </c>
      <c r="S98" s="14" t="str">
        <f>IF(H98="OK",IF(E98="対象",K98*(料率設定!$B$7+IF(I98="対象",料率設定!$B$8,0)+IF(EOMONTH(料率設定!$B$3,0)&gt;=料率設定!$B$11,料率設定!$B$10,0)),0)+IF(F98="対象",M98*料率設定!$B$9,0)-Q98+R98,"")</f>
        <v/>
      </c>
    </row>
    <row r="99" spans="1:19" ht="26" customHeight="1">
      <c r="A99" s="4"/>
      <c r="B99" s="4"/>
      <c r="C99" s="12"/>
      <c r="D99" s="13"/>
      <c r="E99" s="4" t="s">
        <v>107</v>
      </c>
      <c r="F99" s="4" t="s">
        <v>107</v>
      </c>
      <c r="G99" s="4" t="s">
        <v>108</v>
      </c>
      <c r="H99" s="11" t="str">
        <f>IF(COUNTA(A99:D99)=0,"",IF(料率設定!$B$15&lt;&gt;"設定OK","要確認：料率設定",IF(OR(A99="",B99="",COUNT(C99:D99)&lt;&gt;2),"要確認：入力不足",IF(OR(C99&lt;=0,C99&gt;EOMONTH(料率設定!$B$3,0),D99&lt;0,D99&lt;&gt;INT(D99)),"要確認：日付・金額",IF(COUNTIF($A$6:$A$105,A99)&gt;1,"要確認：ID重複",IF(OR(AND(E99&lt;&gt;"対象",E99&lt;&gt;"対象外"),AND(F99&lt;&gt;"対象",F99&lt;&gt;"対象外"),AND(G99&lt;&gt;"自動",G99&lt;&gt;"対象",G99&lt;&gt;"対象外")),"要確認：区分",IF(EOMONTH(料率設定!$B$3,0)&gt;=DATE(YEAR(C99)+70,MONTH(C99),DAY(C99))-1,"要確認：70歳以上","OK")))))))</f>
        <v/>
      </c>
      <c r="I99" s="11" t="str">
        <f>IF(H99="OK",IF(E99="対象外","対象外",IF(G99&lt;&gt;"自動",G99,IF(AND(EOMONTH(料率設定!$B$3,0)&gt;=DATE(YEAR(C99)+40,MONTH(C99),DAY(C99))-1,EOMONTH(料率設定!$B$3,0)&lt;DATE(YEAR(C99)+65,MONTH(C99),DAY(C99))-1),"対象","対象外"))),"")</f>
        <v/>
      </c>
      <c r="J99" s="11" t="str">
        <f>IF(H99="OK",VLOOKUP(D99,等級マスタ!$A$4:$E$53,2,TRUE),"")</f>
        <v/>
      </c>
      <c r="K99" s="11" t="str">
        <f>IF(H99="OK",VLOOKUP(D99,等級マスタ!$A$4:$E$53,3,TRUE),"")</f>
        <v/>
      </c>
      <c r="L99" s="11" t="str">
        <f>IF(H99="OK",VLOOKUP(D99,等級マスタ!$A$4:$E$53,4,TRUE),"")</f>
        <v/>
      </c>
      <c r="M99" s="11" t="str">
        <f>IF(H99="OK",VLOOKUP(D99,等級マスタ!$A$4:$E$53,5,TRUE),"")</f>
        <v/>
      </c>
      <c r="N99" s="11" t="str">
        <f>IF(H99="OK",IF(E99="対象",IF(料率設定!$B$13="給与控除",MAX(0,ROUNDUP(ROUND(K99*(料率設定!$B$7+IF(I99="対象",料率設定!$B$8,0))/2,6)-0.5,0)),IF(料率設定!$B$13="切捨て",ROUNDDOWN(ROUND(K99*(料率設定!$B$7+IF(I99="対象",料率設定!$B$8,0))/2,6),0),ROUND(K99*(料率設定!$B$7+IF(I99="対象",料率設定!$B$8,0))/2,0))),0),"")</f>
        <v/>
      </c>
      <c r="O99" s="11" t="str">
        <f>IF(H99="OK",IF(AND(E99="対象",EOMONTH(料率設定!$B$3,0)&gt;=料率設定!$B$11),IF(料率設定!$B$13="給与控除",MAX(0,ROUNDUP(ROUND(K99*料率設定!$B$10/2,6)-0.5,0)),IF(料率設定!$B$13="切捨て",ROUNDDOWN(ROUND(K99*料率設定!$B$10/2,6),0),ROUND(K99*料率設定!$B$10/2,0))),0),"")</f>
        <v/>
      </c>
      <c r="P99" s="11" t="str">
        <f>IF(H99="OK",IF(F99="対象",IF(料率設定!$B$13="給与控除",MAX(0,ROUNDUP(ROUND(M99*料率設定!$B$9/2,6)-0.5,0)),IF(料率設定!$B$13="切捨て",ROUNDDOWN(ROUND(M99*料率設定!$B$9/2,6),0),ROUND(M99*料率設定!$B$9/2,0))),0),"")</f>
        <v/>
      </c>
      <c r="Q99" s="15" t="str">
        <f t="shared" si="2"/>
        <v/>
      </c>
      <c r="R99" s="14" t="str">
        <f>IF(H99="OK",IF(F99="対象",M99*料率設定!$B$12,0),"")</f>
        <v/>
      </c>
      <c r="S99" s="14" t="str">
        <f>IF(H99="OK",IF(E99="対象",K99*(料率設定!$B$7+IF(I99="対象",料率設定!$B$8,0)+IF(EOMONTH(料率設定!$B$3,0)&gt;=料率設定!$B$11,料率設定!$B$10,0)),0)+IF(F99="対象",M99*料率設定!$B$9,0)-Q99+R99,"")</f>
        <v/>
      </c>
    </row>
    <row r="100" spans="1:19" ht="26" customHeight="1">
      <c r="A100" s="4"/>
      <c r="B100" s="4"/>
      <c r="C100" s="12"/>
      <c r="D100" s="13"/>
      <c r="E100" s="4" t="s">
        <v>107</v>
      </c>
      <c r="F100" s="4" t="s">
        <v>107</v>
      </c>
      <c r="G100" s="4" t="s">
        <v>108</v>
      </c>
      <c r="H100" s="11" t="str">
        <f>IF(COUNTA(A100:D100)=0,"",IF(料率設定!$B$15&lt;&gt;"設定OK","要確認：料率設定",IF(OR(A100="",B100="",COUNT(C100:D100)&lt;&gt;2),"要確認：入力不足",IF(OR(C100&lt;=0,C100&gt;EOMONTH(料率設定!$B$3,0),D100&lt;0,D100&lt;&gt;INT(D100)),"要確認：日付・金額",IF(COUNTIF($A$6:$A$105,A100)&gt;1,"要確認：ID重複",IF(OR(AND(E100&lt;&gt;"対象",E100&lt;&gt;"対象外"),AND(F100&lt;&gt;"対象",F100&lt;&gt;"対象外"),AND(G100&lt;&gt;"自動",G100&lt;&gt;"対象",G100&lt;&gt;"対象外")),"要確認：区分",IF(EOMONTH(料率設定!$B$3,0)&gt;=DATE(YEAR(C100)+70,MONTH(C100),DAY(C100))-1,"要確認：70歳以上","OK")))))))</f>
        <v/>
      </c>
      <c r="I100" s="11" t="str">
        <f>IF(H100="OK",IF(E100="対象外","対象外",IF(G100&lt;&gt;"自動",G100,IF(AND(EOMONTH(料率設定!$B$3,0)&gt;=DATE(YEAR(C100)+40,MONTH(C100),DAY(C100))-1,EOMONTH(料率設定!$B$3,0)&lt;DATE(YEAR(C100)+65,MONTH(C100),DAY(C100))-1),"対象","対象外"))),"")</f>
        <v/>
      </c>
      <c r="J100" s="11" t="str">
        <f>IF(H100="OK",VLOOKUP(D100,等級マスタ!$A$4:$E$53,2,TRUE),"")</f>
        <v/>
      </c>
      <c r="K100" s="11" t="str">
        <f>IF(H100="OK",VLOOKUP(D100,等級マスタ!$A$4:$E$53,3,TRUE),"")</f>
        <v/>
      </c>
      <c r="L100" s="11" t="str">
        <f>IF(H100="OK",VLOOKUP(D100,等級マスタ!$A$4:$E$53,4,TRUE),"")</f>
        <v/>
      </c>
      <c r="M100" s="11" t="str">
        <f>IF(H100="OK",VLOOKUP(D100,等級マスタ!$A$4:$E$53,5,TRUE),"")</f>
        <v/>
      </c>
      <c r="N100" s="11" t="str">
        <f>IF(H100="OK",IF(E100="対象",IF(料率設定!$B$13="給与控除",MAX(0,ROUNDUP(ROUND(K100*(料率設定!$B$7+IF(I100="対象",料率設定!$B$8,0))/2,6)-0.5,0)),IF(料率設定!$B$13="切捨て",ROUNDDOWN(ROUND(K100*(料率設定!$B$7+IF(I100="対象",料率設定!$B$8,0))/2,6),0),ROUND(K100*(料率設定!$B$7+IF(I100="対象",料率設定!$B$8,0))/2,0))),0),"")</f>
        <v/>
      </c>
      <c r="O100" s="11" t="str">
        <f>IF(H100="OK",IF(AND(E100="対象",EOMONTH(料率設定!$B$3,0)&gt;=料率設定!$B$11),IF(料率設定!$B$13="給与控除",MAX(0,ROUNDUP(ROUND(K100*料率設定!$B$10/2,6)-0.5,0)),IF(料率設定!$B$13="切捨て",ROUNDDOWN(ROUND(K100*料率設定!$B$10/2,6),0),ROUND(K100*料率設定!$B$10/2,0))),0),"")</f>
        <v/>
      </c>
      <c r="P100" s="11" t="str">
        <f>IF(H100="OK",IF(F100="対象",IF(料率設定!$B$13="給与控除",MAX(0,ROUNDUP(ROUND(M100*料率設定!$B$9/2,6)-0.5,0)),IF(料率設定!$B$13="切捨て",ROUNDDOWN(ROUND(M100*料率設定!$B$9/2,6),0),ROUND(M100*料率設定!$B$9/2,0))),0),"")</f>
        <v/>
      </c>
      <c r="Q100" s="15" t="str">
        <f t="shared" si="2"/>
        <v/>
      </c>
      <c r="R100" s="14" t="str">
        <f>IF(H100="OK",IF(F100="対象",M100*料率設定!$B$12,0),"")</f>
        <v/>
      </c>
      <c r="S100" s="14" t="str">
        <f>IF(H100="OK",IF(E100="対象",K100*(料率設定!$B$7+IF(I100="対象",料率設定!$B$8,0)+IF(EOMONTH(料率設定!$B$3,0)&gt;=料率設定!$B$11,料率設定!$B$10,0)),0)+IF(F100="対象",M100*料率設定!$B$9,0)-Q100+R100,"")</f>
        <v/>
      </c>
    </row>
    <row r="101" spans="1:19" ht="26" customHeight="1">
      <c r="A101" s="4"/>
      <c r="B101" s="4"/>
      <c r="C101" s="12"/>
      <c r="D101" s="13"/>
      <c r="E101" s="4" t="s">
        <v>107</v>
      </c>
      <c r="F101" s="4" t="s">
        <v>107</v>
      </c>
      <c r="G101" s="4" t="s">
        <v>108</v>
      </c>
      <c r="H101" s="11" t="str">
        <f>IF(COUNTA(A101:D101)=0,"",IF(料率設定!$B$15&lt;&gt;"設定OK","要確認：料率設定",IF(OR(A101="",B101="",COUNT(C101:D101)&lt;&gt;2),"要確認：入力不足",IF(OR(C101&lt;=0,C101&gt;EOMONTH(料率設定!$B$3,0),D101&lt;0,D101&lt;&gt;INT(D101)),"要確認：日付・金額",IF(COUNTIF($A$6:$A$105,A101)&gt;1,"要確認：ID重複",IF(OR(AND(E101&lt;&gt;"対象",E101&lt;&gt;"対象外"),AND(F101&lt;&gt;"対象",F101&lt;&gt;"対象外"),AND(G101&lt;&gt;"自動",G101&lt;&gt;"対象",G101&lt;&gt;"対象外")),"要確認：区分",IF(EOMONTH(料率設定!$B$3,0)&gt;=DATE(YEAR(C101)+70,MONTH(C101),DAY(C101))-1,"要確認：70歳以上","OK")))))))</f>
        <v/>
      </c>
      <c r="I101" s="11" t="str">
        <f>IF(H101="OK",IF(E101="対象外","対象外",IF(G101&lt;&gt;"自動",G101,IF(AND(EOMONTH(料率設定!$B$3,0)&gt;=DATE(YEAR(C101)+40,MONTH(C101),DAY(C101))-1,EOMONTH(料率設定!$B$3,0)&lt;DATE(YEAR(C101)+65,MONTH(C101),DAY(C101))-1),"対象","対象外"))),"")</f>
        <v/>
      </c>
      <c r="J101" s="11" t="str">
        <f>IF(H101="OK",VLOOKUP(D101,等級マスタ!$A$4:$E$53,2,TRUE),"")</f>
        <v/>
      </c>
      <c r="K101" s="11" t="str">
        <f>IF(H101="OK",VLOOKUP(D101,等級マスタ!$A$4:$E$53,3,TRUE),"")</f>
        <v/>
      </c>
      <c r="L101" s="11" t="str">
        <f>IF(H101="OK",VLOOKUP(D101,等級マスタ!$A$4:$E$53,4,TRUE),"")</f>
        <v/>
      </c>
      <c r="M101" s="11" t="str">
        <f>IF(H101="OK",VLOOKUP(D101,等級マスタ!$A$4:$E$53,5,TRUE),"")</f>
        <v/>
      </c>
      <c r="N101" s="11" t="str">
        <f>IF(H101="OK",IF(E101="対象",IF(料率設定!$B$13="給与控除",MAX(0,ROUNDUP(ROUND(K101*(料率設定!$B$7+IF(I101="対象",料率設定!$B$8,0))/2,6)-0.5,0)),IF(料率設定!$B$13="切捨て",ROUNDDOWN(ROUND(K101*(料率設定!$B$7+IF(I101="対象",料率設定!$B$8,0))/2,6),0),ROUND(K101*(料率設定!$B$7+IF(I101="対象",料率設定!$B$8,0))/2,0))),0),"")</f>
        <v/>
      </c>
      <c r="O101" s="11" t="str">
        <f>IF(H101="OK",IF(AND(E101="対象",EOMONTH(料率設定!$B$3,0)&gt;=料率設定!$B$11),IF(料率設定!$B$13="給与控除",MAX(0,ROUNDUP(ROUND(K101*料率設定!$B$10/2,6)-0.5,0)),IF(料率設定!$B$13="切捨て",ROUNDDOWN(ROUND(K101*料率設定!$B$10/2,6),0),ROUND(K101*料率設定!$B$10/2,0))),0),"")</f>
        <v/>
      </c>
      <c r="P101" s="11" t="str">
        <f>IF(H101="OK",IF(F101="対象",IF(料率設定!$B$13="給与控除",MAX(0,ROUNDUP(ROUND(M101*料率設定!$B$9/2,6)-0.5,0)),IF(料率設定!$B$13="切捨て",ROUNDDOWN(ROUND(M101*料率設定!$B$9/2,6),0),ROUND(M101*料率設定!$B$9/2,0))),0),"")</f>
        <v/>
      </c>
      <c r="Q101" s="15" t="str">
        <f t="shared" si="2"/>
        <v/>
      </c>
      <c r="R101" s="14" t="str">
        <f>IF(H101="OK",IF(F101="対象",M101*料率設定!$B$12,0),"")</f>
        <v/>
      </c>
      <c r="S101" s="14" t="str">
        <f>IF(H101="OK",IF(E101="対象",K101*(料率設定!$B$7+IF(I101="対象",料率設定!$B$8,0)+IF(EOMONTH(料率設定!$B$3,0)&gt;=料率設定!$B$11,料率設定!$B$10,0)),0)+IF(F101="対象",M101*料率設定!$B$9,0)-Q101+R101,"")</f>
        <v/>
      </c>
    </row>
    <row r="102" spans="1:19" ht="26" customHeight="1">
      <c r="A102" s="4"/>
      <c r="B102" s="4"/>
      <c r="C102" s="12"/>
      <c r="D102" s="13"/>
      <c r="E102" s="4" t="s">
        <v>107</v>
      </c>
      <c r="F102" s="4" t="s">
        <v>107</v>
      </c>
      <c r="G102" s="4" t="s">
        <v>108</v>
      </c>
      <c r="H102" s="11" t="str">
        <f>IF(COUNTA(A102:D102)=0,"",IF(料率設定!$B$15&lt;&gt;"設定OK","要確認：料率設定",IF(OR(A102="",B102="",COUNT(C102:D102)&lt;&gt;2),"要確認：入力不足",IF(OR(C102&lt;=0,C102&gt;EOMONTH(料率設定!$B$3,0),D102&lt;0,D102&lt;&gt;INT(D102)),"要確認：日付・金額",IF(COUNTIF($A$6:$A$105,A102)&gt;1,"要確認：ID重複",IF(OR(AND(E102&lt;&gt;"対象",E102&lt;&gt;"対象外"),AND(F102&lt;&gt;"対象",F102&lt;&gt;"対象外"),AND(G102&lt;&gt;"自動",G102&lt;&gt;"対象",G102&lt;&gt;"対象外")),"要確認：区分",IF(EOMONTH(料率設定!$B$3,0)&gt;=DATE(YEAR(C102)+70,MONTH(C102),DAY(C102))-1,"要確認：70歳以上","OK")))))))</f>
        <v/>
      </c>
      <c r="I102" s="11" t="str">
        <f>IF(H102="OK",IF(E102="対象外","対象外",IF(G102&lt;&gt;"自動",G102,IF(AND(EOMONTH(料率設定!$B$3,0)&gt;=DATE(YEAR(C102)+40,MONTH(C102),DAY(C102))-1,EOMONTH(料率設定!$B$3,0)&lt;DATE(YEAR(C102)+65,MONTH(C102),DAY(C102))-1),"対象","対象外"))),"")</f>
        <v/>
      </c>
      <c r="J102" s="11" t="str">
        <f>IF(H102="OK",VLOOKUP(D102,等級マスタ!$A$4:$E$53,2,TRUE),"")</f>
        <v/>
      </c>
      <c r="K102" s="11" t="str">
        <f>IF(H102="OK",VLOOKUP(D102,等級マスタ!$A$4:$E$53,3,TRUE),"")</f>
        <v/>
      </c>
      <c r="L102" s="11" t="str">
        <f>IF(H102="OK",VLOOKUP(D102,等級マスタ!$A$4:$E$53,4,TRUE),"")</f>
        <v/>
      </c>
      <c r="M102" s="11" t="str">
        <f>IF(H102="OK",VLOOKUP(D102,等級マスタ!$A$4:$E$53,5,TRUE),"")</f>
        <v/>
      </c>
      <c r="N102" s="11" t="str">
        <f>IF(H102="OK",IF(E102="対象",IF(料率設定!$B$13="給与控除",MAX(0,ROUNDUP(ROUND(K102*(料率設定!$B$7+IF(I102="対象",料率設定!$B$8,0))/2,6)-0.5,0)),IF(料率設定!$B$13="切捨て",ROUNDDOWN(ROUND(K102*(料率設定!$B$7+IF(I102="対象",料率設定!$B$8,0))/2,6),0),ROUND(K102*(料率設定!$B$7+IF(I102="対象",料率設定!$B$8,0))/2,0))),0),"")</f>
        <v/>
      </c>
      <c r="O102" s="11" t="str">
        <f>IF(H102="OK",IF(AND(E102="対象",EOMONTH(料率設定!$B$3,0)&gt;=料率設定!$B$11),IF(料率設定!$B$13="給与控除",MAX(0,ROUNDUP(ROUND(K102*料率設定!$B$10/2,6)-0.5,0)),IF(料率設定!$B$13="切捨て",ROUNDDOWN(ROUND(K102*料率設定!$B$10/2,6),0),ROUND(K102*料率設定!$B$10/2,0))),0),"")</f>
        <v/>
      </c>
      <c r="P102" s="11" t="str">
        <f>IF(H102="OK",IF(F102="対象",IF(料率設定!$B$13="給与控除",MAX(0,ROUNDUP(ROUND(M102*料率設定!$B$9/2,6)-0.5,0)),IF(料率設定!$B$13="切捨て",ROUNDDOWN(ROUND(M102*料率設定!$B$9/2,6),0),ROUND(M102*料率設定!$B$9/2,0))),0),"")</f>
        <v/>
      </c>
      <c r="Q102" s="15" t="str">
        <f t="shared" ref="Q102:Q133" si="3">IF(H102="OK",SUM(N102:P102),"")</f>
        <v/>
      </c>
      <c r="R102" s="14" t="str">
        <f>IF(H102="OK",IF(F102="対象",M102*料率設定!$B$12,0),"")</f>
        <v/>
      </c>
      <c r="S102" s="14" t="str">
        <f>IF(H102="OK",IF(E102="対象",K102*(料率設定!$B$7+IF(I102="対象",料率設定!$B$8,0)+IF(EOMONTH(料率設定!$B$3,0)&gt;=料率設定!$B$11,料率設定!$B$10,0)),0)+IF(F102="対象",M102*料率設定!$B$9,0)-Q102+R102,"")</f>
        <v/>
      </c>
    </row>
    <row r="103" spans="1:19" ht="26" customHeight="1">
      <c r="A103" s="4"/>
      <c r="B103" s="4"/>
      <c r="C103" s="12"/>
      <c r="D103" s="13"/>
      <c r="E103" s="4" t="s">
        <v>107</v>
      </c>
      <c r="F103" s="4" t="s">
        <v>107</v>
      </c>
      <c r="G103" s="4" t="s">
        <v>108</v>
      </c>
      <c r="H103" s="11" t="str">
        <f>IF(COUNTA(A103:D103)=0,"",IF(料率設定!$B$15&lt;&gt;"設定OK","要確認：料率設定",IF(OR(A103="",B103="",COUNT(C103:D103)&lt;&gt;2),"要確認：入力不足",IF(OR(C103&lt;=0,C103&gt;EOMONTH(料率設定!$B$3,0),D103&lt;0,D103&lt;&gt;INT(D103)),"要確認：日付・金額",IF(COUNTIF($A$6:$A$105,A103)&gt;1,"要確認：ID重複",IF(OR(AND(E103&lt;&gt;"対象",E103&lt;&gt;"対象外"),AND(F103&lt;&gt;"対象",F103&lt;&gt;"対象外"),AND(G103&lt;&gt;"自動",G103&lt;&gt;"対象",G103&lt;&gt;"対象外")),"要確認：区分",IF(EOMONTH(料率設定!$B$3,0)&gt;=DATE(YEAR(C103)+70,MONTH(C103),DAY(C103))-1,"要確認：70歳以上","OK")))))))</f>
        <v/>
      </c>
      <c r="I103" s="11" t="str">
        <f>IF(H103="OK",IF(E103="対象外","対象外",IF(G103&lt;&gt;"自動",G103,IF(AND(EOMONTH(料率設定!$B$3,0)&gt;=DATE(YEAR(C103)+40,MONTH(C103),DAY(C103))-1,EOMONTH(料率設定!$B$3,0)&lt;DATE(YEAR(C103)+65,MONTH(C103),DAY(C103))-1),"対象","対象外"))),"")</f>
        <v/>
      </c>
      <c r="J103" s="11" t="str">
        <f>IF(H103="OK",VLOOKUP(D103,等級マスタ!$A$4:$E$53,2,TRUE),"")</f>
        <v/>
      </c>
      <c r="K103" s="11" t="str">
        <f>IF(H103="OK",VLOOKUP(D103,等級マスタ!$A$4:$E$53,3,TRUE),"")</f>
        <v/>
      </c>
      <c r="L103" s="11" t="str">
        <f>IF(H103="OK",VLOOKUP(D103,等級マスタ!$A$4:$E$53,4,TRUE),"")</f>
        <v/>
      </c>
      <c r="M103" s="11" t="str">
        <f>IF(H103="OK",VLOOKUP(D103,等級マスタ!$A$4:$E$53,5,TRUE),"")</f>
        <v/>
      </c>
      <c r="N103" s="11" t="str">
        <f>IF(H103="OK",IF(E103="対象",IF(料率設定!$B$13="給与控除",MAX(0,ROUNDUP(ROUND(K103*(料率設定!$B$7+IF(I103="対象",料率設定!$B$8,0))/2,6)-0.5,0)),IF(料率設定!$B$13="切捨て",ROUNDDOWN(ROUND(K103*(料率設定!$B$7+IF(I103="対象",料率設定!$B$8,0))/2,6),0),ROUND(K103*(料率設定!$B$7+IF(I103="対象",料率設定!$B$8,0))/2,0))),0),"")</f>
        <v/>
      </c>
      <c r="O103" s="11" t="str">
        <f>IF(H103="OK",IF(AND(E103="対象",EOMONTH(料率設定!$B$3,0)&gt;=料率設定!$B$11),IF(料率設定!$B$13="給与控除",MAX(0,ROUNDUP(ROUND(K103*料率設定!$B$10/2,6)-0.5,0)),IF(料率設定!$B$13="切捨て",ROUNDDOWN(ROUND(K103*料率設定!$B$10/2,6),0),ROUND(K103*料率設定!$B$10/2,0))),0),"")</f>
        <v/>
      </c>
      <c r="P103" s="11" t="str">
        <f>IF(H103="OK",IF(F103="対象",IF(料率設定!$B$13="給与控除",MAX(0,ROUNDUP(ROUND(M103*料率設定!$B$9/2,6)-0.5,0)),IF(料率設定!$B$13="切捨て",ROUNDDOWN(ROUND(M103*料率設定!$B$9/2,6),0),ROUND(M103*料率設定!$B$9/2,0))),0),"")</f>
        <v/>
      </c>
      <c r="Q103" s="15" t="str">
        <f t="shared" si="3"/>
        <v/>
      </c>
      <c r="R103" s="14" t="str">
        <f>IF(H103="OK",IF(F103="対象",M103*料率設定!$B$12,0),"")</f>
        <v/>
      </c>
      <c r="S103" s="14" t="str">
        <f>IF(H103="OK",IF(E103="対象",K103*(料率設定!$B$7+IF(I103="対象",料率設定!$B$8,0)+IF(EOMONTH(料率設定!$B$3,0)&gt;=料率設定!$B$11,料率設定!$B$10,0)),0)+IF(F103="対象",M103*料率設定!$B$9,0)-Q103+R103,"")</f>
        <v/>
      </c>
    </row>
    <row r="104" spans="1:19" ht="26" customHeight="1">
      <c r="A104" s="4"/>
      <c r="B104" s="4"/>
      <c r="C104" s="12"/>
      <c r="D104" s="13"/>
      <c r="E104" s="4" t="s">
        <v>107</v>
      </c>
      <c r="F104" s="4" t="s">
        <v>107</v>
      </c>
      <c r="G104" s="4" t="s">
        <v>108</v>
      </c>
      <c r="H104" s="11" t="str">
        <f>IF(COUNTA(A104:D104)=0,"",IF(料率設定!$B$15&lt;&gt;"設定OK","要確認：料率設定",IF(OR(A104="",B104="",COUNT(C104:D104)&lt;&gt;2),"要確認：入力不足",IF(OR(C104&lt;=0,C104&gt;EOMONTH(料率設定!$B$3,0),D104&lt;0,D104&lt;&gt;INT(D104)),"要確認：日付・金額",IF(COUNTIF($A$6:$A$105,A104)&gt;1,"要確認：ID重複",IF(OR(AND(E104&lt;&gt;"対象",E104&lt;&gt;"対象外"),AND(F104&lt;&gt;"対象",F104&lt;&gt;"対象外"),AND(G104&lt;&gt;"自動",G104&lt;&gt;"対象",G104&lt;&gt;"対象外")),"要確認：区分",IF(EOMONTH(料率設定!$B$3,0)&gt;=DATE(YEAR(C104)+70,MONTH(C104),DAY(C104))-1,"要確認：70歳以上","OK")))))))</f>
        <v/>
      </c>
      <c r="I104" s="11" t="str">
        <f>IF(H104="OK",IF(E104="対象外","対象外",IF(G104&lt;&gt;"自動",G104,IF(AND(EOMONTH(料率設定!$B$3,0)&gt;=DATE(YEAR(C104)+40,MONTH(C104),DAY(C104))-1,EOMONTH(料率設定!$B$3,0)&lt;DATE(YEAR(C104)+65,MONTH(C104),DAY(C104))-1),"対象","対象外"))),"")</f>
        <v/>
      </c>
      <c r="J104" s="11" t="str">
        <f>IF(H104="OK",VLOOKUP(D104,等級マスタ!$A$4:$E$53,2,TRUE),"")</f>
        <v/>
      </c>
      <c r="K104" s="11" t="str">
        <f>IF(H104="OK",VLOOKUP(D104,等級マスタ!$A$4:$E$53,3,TRUE),"")</f>
        <v/>
      </c>
      <c r="L104" s="11" t="str">
        <f>IF(H104="OK",VLOOKUP(D104,等級マスタ!$A$4:$E$53,4,TRUE),"")</f>
        <v/>
      </c>
      <c r="M104" s="11" t="str">
        <f>IF(H104="OK",VLOOKUP(D104,等級マスタ!$A$4:$E$53,5,TRUE),"")</f>
        <v/>
      </c>
      <c r="N104" s="11" t="str">
        <f>IF(H104="OK",IF(E104="対象",IF(料率設定!$B$13="給与控除",MAX(0,ROUNDUP(ROUND(K104*(料率設定!$B$7+IF(I104="対象",料率設定!$B$8,0))/2,6)-0.5,0)),IF(料率設定!$B$13="切捨て",ROUNDDOWN(ROUND(K104*(料率設定!$B$7+IF(I104="対象",料率設定!$B$8,0))/2,6),0),ROUND(K104*(料率設定!$B$7+IF(I104="対象",料率設定!$B$8,0))/2,0))),0),"")</f>
        <v/>
      </c>
      <c r="O104" s="11" t="str">
        <f>IF(H104="OK",IF(AND(E104="対象",EOMONTH(料率設定!$B$3,0)&gt;=料率設定!$B$11),IF(料率設定!$B$13="給与控除",MAX(0,ROUNDUP(ROUND(K104*料率設定!$B$10/2,6)-0.5,0)),IF(料率設定!$B$13="切捨て",ROUNDDOWN(ROUND(K104*料率設定!$B$10/2,6),0),ROUND(K104*料率設定!$B$10/2,0))),0),"")</f>
        <v/>
      </c>
      <c r="P104" s="11" t="str">
        <f>IF(H104="OK",IF(F104="対象",IF(料率設定!$B$13="給与控除",MAX(0,ROUNDUP(ROUND(M104*料率設定!$B$9/2,6)-0.5,0)),IF(料率設定!$B$13="切捨て",ROUNDDOWN(ROUND(M104*料率設定!$B$9/2,6),0),ROUND(M104*料率設定!$B$9/2,0))),0),"")</f>
        <v/>
      </c>
      <c r="Q104" s="15" t="str">
        <f t="shared" si="3"/>
        <v/>
      </c>
      <c r="R104" s="14" t="str">
        <f>IF(H104="OK",IF(F104="対象",M104*料率設定!$B$12,0),"")</f>
        <v/>
      </c>
      <c r="S104" s="14" t="str">
        <f>IF(H104="OK",IF(E104="対象",K104*(料率設定!$B$7+IF(I104="対象",料率設定!$B$8,0)+IF(EOMONTH(料率設定!$B$3,0)&gt;=料率設定!$B$11,料率設定!$B$10,0)),0)+IF(F104="対象",M104*料率設定!$B$9,0)-Q104+R104,"")</f>
        <v/>
      </c>
    </row>
    <row r="105" spans="1:19" ht="26" customHeight="1">
      <c r="A105" s="4"/>
      <c r="B105" s="4"/>
      <c r="C105" s="12"/>
      <c r="D105" s="13"/>
      <c r="E105" s="4" t="s">
        <v>107</v>
      </c>
      <c r="F105" s="4" t="s">
        <v>107</v>
      </c>
      <c r="G105" s="4" t="s">
        <v>108</v>
      </c>
      <c r="H105" s="11" t="str">
        <f>IF(COUNTA(A105:D105)=0,"",IF(料率設定!$B$15&lt;&gt;"設定OK","要確認：料率設定",IF(OR(A105="",B105="",COUNT(C105:D105)&lt;&gt;2),"要確認：入力不足",IF(OR(C105&lt;=0,C105&gt;EOMONTH(料率設定!$B$3,0),D105&lt;0,D105&lt;&gt;INT(D105)),"要確認：日付・金額",IF(COUNTIF($A$6:$A$105,A105)&gt;1,"要確認：ID重複",IF(OR(AND(E105&lt;&gt;"対象",E105&lt;&gt;"対象外"),AND(F105&lt;&gt;"対象",F105&lt;&gt;"対象外"),AND(G105&lt;&gt;"自動",G105&lt;&gt;"対象",G105&lt;&gt;"対象外")),"要確認：区分",IF(EOMONTH(料率設定!$B$3,0)&gt;=DATE(YEAR(C105)+70,MONTH(C105),DAY(C105))-1,"要確認：70歳以上","OK")))))))</f>
        <v/>
      </c>
      <c r="I105" s="11" t="str">
        <f>IF(H105="OK",IF(E105="対象外","対象外",IF(G105&lt;&gt;"自動",G105,IF(AND(EOMONTH(料率設定!$B$3,0)&gt;=DATE(YEAR(C105)+40,MONTH(C105),DAY(C105))-1,EOMONTH(料率設定!$B$3,0)&lt;DATE(YEAR(C105)+65,MONTH(C105),DAY(C105))-1),"対象","対象外"))),"")</f>
        <v/>
      </c>
      <c r="J105" s="11" t="str">
        <f>IF(H105="OK",VLOOKUP(D105,等級マスタ!$A$4:$E$53,2,TRUE),"")</f>
        <v/>
      </c>
      <c r="K105" s="11" t="str">
        <f>IF(H105="OK",VLOOKUP(D105,等級マスタ!$A$4:$E$53,3,TRUE),"")</f>
        <v/>
      </c>
      <c r="L105" s="11" t="str">
        <f>IF(H105="OK",VLOOKUP(D105,等級マスタ!$A$4:$E$53,4,TRUE),"")</f>
        <v/>
      </c>
      <c r="M105" s="11" t="str">
        <f>IF(H105="OK",VLOOKUP(D105,等級マスタ!$A$4:$E$53,5,TRUE),"")</f>
        <v/>
      </c>
      <c r="N105" s="11" t="str">
        <f>IF(H105="OK",IF(E105="対象",IF(料率設定!$B$13="給与控除",MAX(0,ROUNDUP(ROUND(K105*(料率設定!$B$7+IF(I105="対象",料率設定!$B$8,0))/2,6)-0.5,0)),IF(料率設定!$B$13="切捨て",ROUNDDOWN(ROUND(K105*(料率設定!$B$7+IF(I105="対象",料率設定!$B$8,0))/2,6),0),ROUND(K105*(料率設定!$B$7+IF(I105="対象",料率設定!$B$8,0))/2,0))),0),"")</f>
        <v/>
      </c>
      <c r="O105" s="11" t="str">
        <f>IF(H105="OK",IF(AND(E105="対象",EOMONTH(料率設定!$B$3,0)&gt;=料率設定!$B$11),IF(料率設定!$B$13="給与控除",MAX(0,ROUNDUP(ROUND(K105*料率設定!$B$10/2,6)-0.5,0)),IF(料率設定!$B$13="切捨て",ROUNDDOWN(ROUND(K105*料率設定!$B$10/2,6),0),ROUND(K105*料率設定!$B$10/2,0))),0),"")</f>
        <v/>
      </c>
      <c r="P105" s="11" t="str">
        <f>IF(H105="OK",IF(F105="対象",IF(料率設定!$B$13="給与控除",MAX(0,ROUNDUP(ROUND(M105*料率設定!$B$9/2,6)-0.5,0)),IF(料率設定!$B$13="切捨て",ROUNDDOWN(ROUND(M105*料率設定!$B$9/2,6),0),ROUND(M105*料率設定!$B$9/2,0))),0),"")</f>
        <v/>
      </c>
      <c r="Q105" s="15" t="str">
        <f t="shared" si="3"/>
        <v/>
      </c>
      <c r="R105" s="14" t="str">
        <f>IF(H105="OK",IF(F105="対象",M105*料率設定!$B$12,0),"")</f>
        <v/>
      </c>
      <c r="S105" s="14" t="str">
        <f>IF(H105="OK",IF(E105="対象",K105*(料率設定!$B$7+IF(I105="対象",料率設定!$B$8,0)+IF(EOMONTH(料率設定!$B$3,0)&gt;=料率設定!$B$11,料率設定!$B$10,0)),0)+IF(F105="対象",M105*料率設定!$B$9,0)-Q105+R105,"")</f>
        <v/>
      </c>
    </row>
    <row r="106" spans="1:19" ht="26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</sheetData>
  <mergeCells count="2">
    <mergeCell ref="A1:S1"/>
    <mergeCell ref="A2:S2"/>
  </mergeCells>
  <phoneticPr fontId="10"/>
  <conditionalFormatting sqref="H6:H105">
    <cfRule type="expression" dxfId="0" priority="1">
      <formula>LEFT(H6,3)="要確認"</formula>
    </cfRule>
  </conditionalFormatting>
  <dataValidations count="2">
    <dataValidation type="list" sqref="E6:F105" xr:uid="{00000000-0002-0000-0300-000000000000}">
      <formula1>"対象,対象外"</formula1>
    </dataValidation>
    <dataValidation type="list" sqref="G6:G105" xr:uid="{00000000-0002-0000-0300-000001000000}">
      <formula1>"自動,対象,対象外"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6"/>
  <sheetViews>
    <sheetView showGridLines="0" workbookViewId="0">
      <pane ySplit="3" topLeftCell="A4" activePane="bottomLeft" state="frozen"/>
      <selection pane="bottomLeft" activeCell="B5" sqref="B5"/>
    </sheetView>
  </sheetViews>
  <sheetFormatPr defaultRowHeight="14"/>
  <cols>
    <col min="1" max="6" width="20" customWidth="1"/>
  </cols>
  <sheetData>
    <row r="1" spans="1:6" ht="44" customHeight="1">
      <c r="A1" s="17" t="s">
        <v>124</v>
      </c>
      <c r="B1" s="17" t="s">
        <v>124</v>
      </c>
      <c r="C1" s="17" t="s">
        <v>124</v>
      </c>
      <c r="D1" s="17" t="s">
        <v>124</v>
      </c>
      <c r="E1" s="17" t="s">
        <v>124</v>
      </c>
      <c r="F1" s="17" t="s">
        <v>124</v>
      </c>
    </row>
    <row r="2" spans="1:6" ht="26" customHeight="1">
      <c r="A2" s="18" t="s">
        <v>125</v>
      </c>
      <c r="B2" s="18" t="s">
        <v>125</v>
      </c>
      <c r="C2" s="18" t="s">
        <v>125</v>
      </c>
      <c r="D2" s="18" t="s">
        <v>125</v>
      </c>
      <c r="E2" s="18" t="s">
        <v>125</v>
      </c>
      <c r="F2" s="18" t="s">
        <v>125</v>
      </c>
    </row>
    <row r="3" spans="1:6" ht="42" customHeight="1">
      <c r="A3" s="2" t="s">
        <v>126</v>
      </c>
      <c r="B3" s="2" t="s">
        <v>97</v>
      </c>
      <c r="C3" s="2" t="s">
        <v>98</v>
      </c>
      <c r="D3" s="2" t="s">
        <v>99</v>
      </c>
      <c r="E3" s="2" t="s">
        <v>100</v>
      </c>
      <c r="F3" s="2" t="s">
        <v>127</v>
      </c>
    </row>
    <row r="4" spans="1:6" ht="23" customHeight="1">
      <c r="A4" s="3">
        <v>0</v>
      </c>
      <c r="B4" s="3">
        <v>1</v>
      </c>
      <c r="C4" s="3">
        <v>58000</v>
      </c>
      <c r="D4" s="3">
        <v>1</v>
      </c>
      <c r="E4" s="3">
        <v>88000</v>
      </c>
      <c r="F4" s="3">
        <v>63000</v>
      </c>
    </row>
    <row r="5" spans="1:6" ht="23" customHeight="1">
      <c r="A5" s="3">
        <v>63000</v>
      </c>
      <c r="B5" s="3">
        <v>2</v>
      </c>
      <c r="C5" s="3">
        <v>68000</v>
      </c>
      <c r="D5" s="3">
        <v>1</v>
      </c>
      <c r="E5" s="3">
        <v>88000</v>
      </c>
      <c r="F5" s="3">
        <v>73000</v>
      </c>
    </row>
    <row r="6" spans="1:6" ht="23" customHeight="1">
      <c r="A6" s="3">
        <v>73000</v>
      </c>
      <c r="B6" s="3">
        <v>3</v>
      </c>
      <c r="C6" s="3">
        <v>78000</v>
      </c>
      <c r="D6" s="3">
        <v>1</v>
      </c>
      <c r="E6" s="3">
        <v>88000</v>
      </c>
      <c r="F6" s="3">
        <v>83000</v>
      </c>
    </row>
    <row r="7" spans="1:6" ht="23" customHeight="1">
      <c r="A7" s="3">
        <v>83000</v>
      </c>
      <c r="B7" s="3">
        <v>4</v>
      </c>
      <c r="C7" s="3">
        <v>88000</v>
      </c>
      <c r="D7" s="3">
        <v>1</v>
      </c>
      <c r="E7" s="3">
        <v>88000</v>
      </c>
      <c r="F7" s="3">
        <v>93000</v>
      </c>
    </row>
    <row r="8" spans="1:6" ht="23" customHeight="1">
      <c r="A8" s="3">
        <v>93000</v>
      </c>
      <c r="B8" s="3">
        <v>5</v>
      </c>
      <c r="C8" s="3">
        <v>98000</v>
      </c>
      <c r="D8" s="3">
        <v>2</v>
      </c>
      <c r="E8" s="3">
        <v>98000</v>
      </c>
      <c r="F8" s="3">
        <v>101000</v>
      </c>
    </row>
    <row r="9" spans="1:6" ht="23" customHeight="1">
      <c r="A9" s="3">
        <v>101000</v>
      </c>
      <c r="B9" s="3">
        <v>6</v>
      </c>
      <c r="C9" s="3">
        <v>104000</v>
      </c>
      <c r="D9" s="3">
        <v>3</v>
      </c>
      <c r="E9" s="3">
        <v>104000</v>
      </c>
      <c r="F9" s="3">
        <v>107000</v>
      </c>
    </row>
    <row r="10" spans="1:6" ht="23" customHeight="1">
      <c r="A10" s="3">
        <v>107000</v>
      </c>
      <c r="B10" s="3">
        <v>7</v>
      </c>
      <c r="C10" s="3">
        <v>110000</v>
      </c>
      <c r="D10" s="3">
        <v>4</v>
      </c>
      <c r="E10" s="3">
        <v>110000</v>
      </c>
      <c r="F10" s="3">
        <v>114000</v>
      </c>
    </row>
    <row r="11" spans="1:6" ht="23" customHeight="1">
      <c r="A11" s="3">
        <v>114000</v>
      </c>
      <c r="B11" s="3">
        <v>8</v>
      </c>
      <c r="C11" s="3">
        <v>118000</v>
      </c>
      <c r="D11" s="3">
        <v>5</v>
      </c>
      <c r="E11" s="3">
        <v>118000</v>
      </c>
      <c r="F11" s="3">
        <v>122000</v>
      </c>
    </row>
    <row r="12" spans="1:6" ht="23" customHeight="1">
      <c r="A12" s="3">
        <v>122000</v>
      </c>
      <c r="B12" s="3">
        <v>9</v>
      </c>
      <c r="C12" s="3">
        <v>126000</v>
      </c>
      <c r="D12" s="3">
        <v>6</v>
      </c>
      <c r="E12" s="3">
        <v>126000</v>
      </c>
      <c r="F12" s="3">
        <v>130000</v>
      </c>
    </row>
    <row r="13" spans="1:6" ht="23" customHeight="1">
      <c r="A13" s="3">
        <v>130000</v>
      </c>
      <c r="B13" s="3">
        <v>10</v>
      </c>
      <c r="C13" s="3">
        <v>134000</v>
      </c>
      <c r="D13" s="3">
        <v>7</v>
      </c>
      <c r="E13" s="3">
        <v>134000</v>
      </c>
      <c r="F13" s="3">
        <v>138000</v>
      </c>
    </row>
    <row r="14" spans="1:6" ht="23" customHeight="1">
      <c r="A14" s="3">
        <v>138000</v>
      </c>
      <c r="B14" s="3">
        <v>11</v>
      </c>
      <c r="C14" s="3">
        <v>142000</v>
      </c>
      <c r="D14" s="3">
        <v>8</v>
      </c>
      <c r="E14" s="3">
        <v>142000</v>
      </c>
      <c r="F14" s="3">
        <v>146000</v>
      </c>
    </row>
    <row r="15" spans="1:6" ht="23" customHeight="1">
      <c r="A15" s="3">
        <v>146000</v>
      </c>
      <c r="B15" s="3">
        <v>12</v>
      </c>
      <c r="C15" s="3">
        <v>150000</v>
      </c>
      <c r="D15" s="3">
        <v>9</v>
      </c>
      <c r="E15" s="3">
        <v>150000</v>
      </c>
      <c r="F15" s="3">
        <v>155000</v>
      </c>
    </row>
    <row r="16" spans="1:6" ht="23" customHeight="1">
      <c r="A16" s="3">
        <v>155000</v>
      </c>
      <c r="B16" s="3">
        <v>13</v>
      </c>
      <c r="C16" s="3">
        <v>160000</v>
      </c>
      <c r="D16" s="3">
        <v>10</v>
      </c>
      <c r="E16" s="3">
        <v>160000</v>
      </c>
      <c r="F16" s="3">
        <v>165000</v>
      </c>
    </row>
    <row r="17" spans="1:6" ht="23" customHeight="1">
      <c r="A17" s="3">
        <v>165000</v>
      </c>
      <c r="B17" s="3">
        <v>14</v>
      </c>
      <c r="C17" s="3">
        <v>170000</v>
      </c>
      <c r="D17" s="3">
        <v>11</v>
      </c>
      <c r="E17" s="3">
        <v>170000</v>
      </c>
      <c r="F17" s="3">
        <v>175000</v>
      </c>
    </row>
    <row r="18" spans="1:6" ht="23" customHeight="1">
      <c r="A18" s="3">
        <v>175000</v>
      </c>
      <c r="B18" s="3">
        <v>15</v>
      </c>
      <c r="C18" s="3">
        <v>180000</v>
      </c>
      <c r="D18" s="3">
        <v>12</v>
      </c>
      <c r="E18" s="3">
        <v>180000</v>
      </c>
      <c r="F18" s="3">
        <v>185000</v>
      </c>
    </row>
    <row r="19" spans="1:6" ht="23" customHeight="1">
      <c r="A19" s="3">
        <v>185000</v>
      </c>
      <c r="B19" s="3">
        <v>16</v>
      </c>
      <c r="C19" s="3">
        <v>190000</v>
      </c>
      <c r="D19" s="3">
        <v>13</v>
      </c>
      <c r="E19" s="3">
        <v>190000</v>
      </c>
      <c r="F19" s="3">
        <v>195000</v>
      </c>
    </row>
    <row r="20" spans="1:6" ht="23" customHeight="1">
      <c r="A20" s="3">
        <v>195000</v>
      </c>
      <c r="B20" s="3">
        <v>17</v>
      </c>
      <c r="C20" s="3">
        <v>200000</v>
      </c>
      <c r="D20" s="3">
        <v>14</v>
      </c>
      <c r="E20" s="3">
        <v>200000</v>
      </c>
      <c r="F20" s="3">
        <v>210000</v>
      </c>
    </row>
    <row r="21" spans="1:6" ht="23" customHeight="1">
      <c r="A21" s="3">
        <v>210000</v>
      </c>
      <c r="B21" s="3">
        <v>18</v>
      </c>
      <c r="C21" s="3">
        <v>220000</v>
      </c>
      <c r="D21" s="3">
        <v>15</v>
      </c>
      <c r="E21" s="3">
        <v>220000</v>
      </c>
      <c r="F21" s="3">
        <v>230000</v>
      </c>
    </row>
    <row r="22" spans="1:6" ht="23" customHeight="1">
      <c r="A22" s="3">
        <v>230000</v>
      </c>
      <c r="B22" s="3">
        <v>19</v>
      </c>
      <c r="C22" s="3">
        <v>240000</v>
      </c>
      <c r="D22" s="3">
        <v>16</v>
      </c>
      <c r="E22" s="3">
        <v>240000</v>
      </c>
      <c r="F22" s="3">
        <v>250000</v>
      </c>
    </row>
    <row r="23" spans="1:6" ht="23" customHeight="1">
      <c r="A23" s="3">
        <v>250000</v>
      </c>
      <c r="B23" s="3">
        <v>20</v>
      </c>
      <c r="C23" s="3">
        <v>260000</v>
      </c>
      <c r="D23" s="3">
        <v>17</v>
      </c>
      <c r="E23" s="3">
        <v>260000</v>
      </c>
      <c r="F23" s="3">
        <v>270000</v>
      </c>
    </row>
    <row r="24" spans="1:6" ht="23" customHeight="1">
      <c r="A24" s="3">
        <v>270000</v>
      </c>
      <c r="B24" s="3">
        <v>21</v>
      </c>
      <c r="C24" s="3">
        <v>280000</v>
      </c>
      <c r="D24" s="3">
        <v>18</v>
      </c>
      <c r="E24" s="3">
        <v>280000</v>
      </c>
      <c r="F24" s="3">
        <v>290000</v>
      </c>
    </row>
    <row r="25" spans="1:6" ht="23" customHeight="1">
      <c r="A25" s="3">
        <v>290000</v>
      </c>
      <c r="B25" s="3">
        <v>22</v>
      </c>
      <c r="C25" s="3">
        <v>300000</v>
      </c>
      <c r="D25" s="3">
        <v>19</v>
      </c>
      <c r="E25" s="3">
        <v>300000</v>
      </c>
      <c r="F25" s="3">
        <v>310000</v>
      </c>
    </row>
    <row r="26" spans="1:6" ht="23" customHeight="1">
      <c r="A26" s="3">
        <v>310000</v>
      </c>
      <c r="B26" s="3">
        <v>23</v>
      </c>
      <c r="C26" s="3">
        <v>320000</v>
      </c>
      <c r="D26" s="3">
        <v>20</v>
      </c>
      <c r="E26" s="3">
        <v>320000</v>
      </c>
      <c r="F26" s="3">
        <v>330000</v>
      </c>
    </row>
    <row r="27" spans="1:6" ht="23" customHeight="1">
      <c r="A27" s="3">
        <v>330000</v>
      </c>
      <c r="B27" s="3">
        <v>24</v>
      </c>
      <c r="C27" s="3">
        <v>340000</v>
      </c>
      <c r="D27" s="3">
        <v>21</v>
      </c>
      <c r="E27" s="3">
        <v>340000</v>
      </c>
      <c r="F27" s="3">
        <v>350000</v>
      </c>
    </row>
    <row r="28" spans="1:6" ht="23" customHeight="1">
      <c r="A28" s="3">
        <v>350000</v>
      </c>
      <c r="B28" s="3">
        <v>25</v>
      </c>
      <c r="C28" s="3">
        <v>360000</v>
      </c>
      <c r="D28" s="3">
        <v>22</v>
      </c>
      <c r="E28" s="3">
        <v>360000</v>
      </c>
      <c r="F28" s="3">
        <v>370000</v>
      </c>
    </row>
    <row r="29" spans="1:6" ht="23" customHeight="1">
      <c r="A29" s="3">
        <v>370000</v>
      </c>
      <c r="B29" s="3">
        <v>26</v>
      </c>
      <c r="C29" s="3">
        <v>380000</v>
      </c>
      <c r="D29" s="3">
        <v>23</v>
      </c>
      <c r="E29" s="3">
        <v>380000</v>
      </c>
      <c r="F29" s="3">
        <v>395000</v>
      </c>
    </row>
    <row r="30" spans="1:6" ht="23" customHeight="1">
      <c r="A30" s="3">
        <v>395000</v>
      </c>
      <c r="B30" s="3">
        <v>27</v>
      </c>
      <c r="C30" s="3">
        <v>410000</v>
      </c>
      <c r="D30" s="3">
        <v>24</v>
      </c>
      <c r="E30" s="3">
        <v>410000</v>
      </c>
      <c r="F30" s="3">
        <v>425000</v>
      </c>
    </row>
    <row r="31" spans="1:6" ht="23" customHeight="1">
      <c r="A31" s="3">
        <v>425000</v>
      </c>
      <c r="B31" s="3">
        <v>28</v>
      </c>
      <c r="C31" s="3">
        <v>440000</v>
      </c>
      <c r="D31" s="3">
        <v>25</v>
      </c>
      <c r="E31" s="3">
        <v>440000</v>
      </c>
      <c r="F31" s="3">
        <v>455000</v>
      </c>
    </row>
    <row r="32" spans="1:6" ht="23" customHeight="1">
      <c r="A32" s="3">
        <v>455000</v>
      </c>
      <c r="B32" s="3">
        <v>29</v>
      </c>
      <c r="C32" s="3">
        <v>470000</v>
      </c>
      <c r="D32" s="3">
        <v>26</v>
      </c>
      <c r="E32" s="3">
        <v>470000</v>
      </c>
      <c r="F32" s="3">
        <v>485000</v>
      </c>
    </row>
    <row r="33" spans="1:6" ht="23" customHeight="1">
      <c r="A33" s="3">
        <v>485000</v>
      </c>
      <c r="B33" s="3">
        <v>30</v>
      </c>
      <c r="C33" s="3">
        <v>500000</v>
      </c>
      <c r="D33" s="3">
        <v>27</v>
      </c>
      <c r="E33" s="3">
        <v>500000</v>
      </c>
      <c r="F33" s="3">
        <v>515000</v>
      </c>
    </row>
    <row r="34" spans="1:6" ht="23" customHeight="1">
      <c r="A34" s="3">
        <v>515000</v>
      </c>
      <c r="B34" s="3">
        <v>31</v>
      </c>
      <c r="C34" s="3">
        <v>530000</v>
      </c>
      <c r="D34" s="3">
        <v>28</v>
      </c>
      <c r="E34" s="3">
        <v>530000</v>
      </c>
      <c r="F34" s="3">
        <v>545000</v>
      </c>
    </row>
    <row r="35" spans="1:6" ht="23" customHeight="1">
      <c r="A35" s="3">
        <v>545000</v>
      </c>
      <c r="B35" s="3">
        <v>32</v>
      </c>
      <c r="C35" s="3">
        <v>560000</v>
      </c>
      <c r="D35" s="3">
        <v>29</v>
      </c>
      <c r="E35" s="3">
        <v>560000</v>
      </c>
      <c r="F35" s="3">
        <v>575000</v>
      </c>
    </row>
    <row r="36" spans="1:6" ht="23" customHeight="1">
      <c r="A36" s="3">
        <v>575000</v>
      </c>
      <c r="B36" s="3">
        <v>33</v>
      </c>
      <c r="C36" s="3">
        <v>590000</v>
      </c>
      <c r="D36" s="3">
        <v>30</v>
      </c>
      <c r="E36" s="3">
        <v>590000</v>
      </c>
      <c r="F36" s="3">
        <v>605000</v>
      </c>
    </row>
    <row r="37" spans="1:6" ht="23" customHeight="1">
      <c r="A37" s="3">
        <v>605000</v>
      </c>
      <c r="B37" s="3">
        <v>34</v>
      </c>
      <c r="C37" s="3">
        <v>620000</v>
      </c>
      <c r="D37" s="3">
        <v>31</v>
      </c>
      <c r="E37" s="3">
        <v>620000</v>
      </c>
      <c r="F37" s="3">
        <v>635000</v>
      </c>
    </row>
    <row r="38" spans="1:6" ht="23" customHeight="1">
      <c r="A38" s="3">
        <v>635000</v>
      </c>
      <c r="B38" s="3">
        <v>35</v>
      </c>
      <c r="C38" s="3">
        <v>650000</v>
      </c>
      <c r="D38" s="3">
        <v>32</v>
      </c>
      <c r="E38" s="3">
        <v>650000</v>
      </c>
      <c r="F38" s="3">
        <v>665000</v>
      </c>
    </row>
    <row r="39" spans="1:6" ht="23" customHeight="1">
      <c r="A39" s="3">
        <v>665000</v>
      </c>
      <c r="B39" s="3">
        <v>36</v>
      </c>
      <c r="C39" s="3">
        <v>680000</v>
      </c>
      <c r="D39" s="3">
        <v>32</v>
      </c>
      <c r="E39" s="3">
        <v>650000</v>
      </c>
      <c r="F39" s="3">
        <v>695000</v>
      </c>
    </row>
    <row r="40" spans="1:6" ht="23" customHeight="1">
      <c r="A40" s="3">
        <v>695000</v>
      </c>
      <c r="B40" s="3">
        <v>37</v>
      </c>
      <c r="C40" s="3">
        <v>710000</v>
      </c>
      <c r="D40" s="3">
        <v>32</v>
      </c>
      <c r="E40" s="3">
        <v>650000</v>
      </c>
      <c r="F40" s="3">
        <v>730000</v>
      </c>
    </row>
    <row r="41" spans="1:6" ht="23" customHeight="1">
      <c r="A41" s="3">
        <v>730000</v>
      </c>
      <c r="B41" s="3">
        <v>38</v>
      </c>
      <c r="C41" s="3">
        <v>750000</v>
      </c>
      <c r="D41" s="3">
        <v>32</v>
      </c>
      <c r="E41" s="3">
        <v>650000</v>
      </c>
      <c r="F41" s="3">
        <v>770000</v>
      </c>
    </row>
    <row r="42" spans="1:6" ht="23" customHeight="1">
      <c r="A42" s="3">
        <v>770000</v>
      </c>
      <c r="B42" s="3">
        <v>39</v>
      </c>
      <c r="C42" s="3">
        <v>790000</v>
      </c>
      <c r="D42" s="3">
        <v>32</v>
      </c>
      <c r="E42" s="3">
        <v>650000</v>
      </c>
      <c r="F42" s="3">
        <v>810000</v>
      </c>
    </row>
    <row r="43" spans="1:6" ht="23" customHeight="1">
      <c r="A43" s="3">
        <v>810000</v>
      </c>
      <c r="B43" s="3">
        <v>40</v>
      </c>
      <c r="C43" s="3">
        <v>830000</v>
      </c>
      <c r="D43" s="3">
        <v>32</v>
      </c>
      <c r="E43" s="3">
        <v>650000</v>
      </c>
      <c r="F43" s="3">
        <v>855000</v>
      </c>
    </row>
    <row r="44" spans="1:6" ht="23" customHeight="1">
      <c r="A44" s="3">
        <v>855000</v>
      </c>
      <c r="B44" s="3">
        <v>41</v>
      </c>
      <c r="C44" s="3">
        <v>880000</v>
      </c>
      <c r="D44" s="3">
        <v>32</v>
      </c>
      <c r="E44" s="3">
        <v>650000</v>
      </c>
      <c r="F44" s="3">
        <v>905000</v>
      </c>
    </row>
    <row r="45" spans="1:6" ht="23" customHeight="1">
      <c r="A45" s="3">
        <v>905000</v>
      </c>
      <c r="B45" s="3">
        <v>42</v>
      </c>
      <c r="C45" s="3">
        <v>930000</v>
      </c>
      <c r="D45" s="3">
        <v>32</v>
      </c>
      <c r="E45" s="3">
        <v>650000</v>
      </c>
      <c r="F45" s="3">
        <v>955000</v>
      </c>
    </row>
    <row r="46" spans="1:6" ht="23" customHeight="1">
      <c r="A46" s="3">
        <v>955000</v>
      </c>
      <c r="B46" s="3">
        <v>43</v>
      </c>
      <c r="C46" s="3">
        <v>980000</v>
      </c>
      <c r="D46" s="3">
        <v>32</v>
      </c>
      <c r="E46" s="3">
        <v>650000</v>
      </c>
      <c r="F46" s="3">
        <v>1005000</v>
      </c>
    </row>
    <row r="47" spans="1:6" ht="23" customHeight="1">
      <c r="A47" s="3">
        <v>1005000</v>
      </c>
      <c r="B47" s="3">
        <v>44</v>
      </c>
      <c r="C47" s="3">
        <v>1030000</v>
      </c>
      <c r="D47" s="3">
        <v>32</v>
      </c>
      <c r="E47" s="3">
        <v>650000</v>
      </c>
      <c r="F47" s="3">
        <v>1055000</v>
      </c>
    </row>
    <row r="48" spans="1:6" ht="23" customHeight="1">
      <c r="A48" s="3">
        <v>1055000</v>
      </c>
      <c r="B48" s="3">
        <v>45</v>
      </c>
      <c r="C48" s="3">
        <v>1090000</v>
      </c>
      <c r="D48" s="3">
        <v>32</v>
      </c>
      <c r="E48" s="3">
        <v>650000</v>
      </c>
      <c r="F48" s="3">
        <v>1115000</v>
      </c>
    </row>
    <row r="49" spans="1:6" ht="23" customHeight="1">
      <c r="A49" s="3">
        <v>1115000</v>
      </c>
      <c r="B49" s="3">
        <v>46</v>
      </c>
      <c r="C49" s="3">
        <v>1150000</v>
      </c>
      <c r="D49" s="3">
        <v>32</v>
      </c>
      <c r="E49" s="3">
        <v>650000</v>
      </c>
      <c r="F49" s="3">
        <v>1175000</v>
      </c>
    </row>
    <row r="50" spans="1:6" ht="23" customHeight="1">
      <c r="A50" s="3">
        <v>1175000</v>
      </c>
      <c r="B50" s="3">
        <v>47</v>
      </c>
      <c r="C50" s="3">
        <v>1210000</v>
      </c>
      <c r="D50" s="3">
        <v>32</v>
      </c>
      <c r="E50" s="3">
        <v>650000</v>
      </c>
      <c r="F50" s="3">
        <v>1235000</v>
      </c>
    </row>
    <row r="51" spans="1:6" ht="23" customHeight="1">
      <c r="A51" s="3">
        <v>1235000</v>
      </c>
      <c r="B51" s="3">
        <v>48</v>
      </c>
      <c r="C51" s="3">
        <v>1270000</v>
      </c>
      <c r="D51" s="3">
        <v>32</v>
      </c>
      <c r="E51" s="3">
        <v>650000</v>
      </c>
      <c r="F51" s="3">
        <v>1295000</v>
      </c>
    </row>
    <row r="52" spans="1:6" ht="23" customHeight="1">
      <c r="A52" s="3">
        <v>1295000</v>
      </c>
      <c r="B52" s="3">
        <v>49</v>
      </c>
      <c r="C52" s="3">
        <v>1330000</v>
      </c>
      <c r="D52" s="3">
        <v>32</v>
      </c>
      <c r="E52" s="3">
        <v>650000</v>
      </c>
      <c r="F52" s="3">
        <v>1355000</v>
      </c>
    </row>
    <row r="53" spans="1:6" ht="23" customHeight="1">
      <c r="A53" s="3">
        <v>1355000</v>
      </c>
      <c r="B53" s="3">
        <v>50</v>
      </c>
      <c r="C53" s="3">
        <v>1390000</v>
      </c>
      <c r="D53" s="3">
        <v>32</v>
      </c>
      <c r="E53" s="3">
        <v>650000</v>
      </c>
      <c r="F53" s="3" t="s">
        <v>128</v>
      </c>
    </row>
    <row r="54" spans="1:6" ht="26" customHeight="1">
      <c r="A54" s="1"/>
      <c r="B54" s="1"/>
      <c r="C54" s="1"/>
      <c r="D54" s="1"/>
      <c r="E54" s="1"/>
      <c r="F54" s="1"/>
    </row>
    <row r="55" spans="1:6" ht="26" customHeight="1">
      <c r="A55" s="18" t="s">
        <v>129</v>
      </c>
      <c r="B55" s="18" t="s">
        <v>129</v>
      </c>
      <c r="C55" s="18" t="s">
        <v>129</v>
      </c>
      <c r="D55" s="18" t="s">
        <v>129</v>
      </c>
      <c r="E55" s="18" t="s">
        <v>129</v>
      </c>
      <c r="F55" s="18" t="s">
        <v>129</v>
      </c>
    </row>
    <row r="56" spans="1:6" ht="26" customHeight="1">
      <c r="A56" s="22" t="s">
        <v>36</v>
      </c>
      <c r="B56" s="22" t="s">
        <v>36</v>
      </c>
      <c r="C56" s="22" t="s">
        <v>36</v>
      </c>
      <c r="D56" s="22" t="s">
        <v>36</v>
      </c>
      <c r="E56" s="22" t="s">
        <v>36</v>
      </c>
      <c r="F56" s="22" t="s">
        <v>36</v>
      </c>
    </row>
  </sheetData>
  <mergeCells count="4">
    <mergeCell ref="A1:F1"/>
    <mergeCell ref="A2:F2"/>
    <mergeCell ref="A55:F55"/>
    <mergeCell ref="A56:F56"/>
  </mergeCells>
  <phoneticPr fontId="1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"/>
  <cols>
    <col min="1" max="2" width="22" customWidth="1"/>
    <col min="3" max="4" width="35" customWidth="1"/>
    <col min="5" max="6" width="22" customWidth="1"/>
  </cols>
  <sheetData>
    <row r="1" spans="1:6" ht="44" customHeight="1">
      <c r="A1" s="17" t="s">
        <v>130</v>
      </c>
      <c r="B1" s="17" t="s">
        <v>130</v>
      </c>
      <c r="C1" s="17" t="s">
        <v>130</v>
      </c>
      <c r="D1" s="17" t="s">
        <v>130</v>
      </c>
      <c r="E1" s="17" t="s">
        <v>130</v>
      </c>
      <c r="F1" s="17" t="s">
        <v>130</v>
      </c>
    </row>
    <row r="2" spans="1:6" ht="26" customHeight="1">
      <c r="A2" s="18" t="s">
        <v>131</v>
      </c>
      <c r="B2" s="18" t="s">
        <v>131</v>
      </c>
      <c r="C2" s="18" t="s">
        <v>131</v>
      </c>
      <c r="D2" s="18" t="s">
        <v>131</v>
      </c>
      <c r="E2" s="18" t="s">
        <v>131</v>
      </c>
      <c r="F2" s="18" t="s">
        <v>131</v>
      </c>
    </row>
    <row r="3" spans="1:6" ht="42" customHeight="1">
      <c r="A3" s="2" t="s">
        <v>132</v>
      </c>
      <c r="B3" s="2" t="s">
        <v>133</v>
      </c>
      <c r="C3" s="2" t="s">
        <v>134</v>
      </c>
      <c r="D3" s="2" t="s">
        <v>135</v>
      </c>
      <c r="E3" s="2" t="s">
        <v>136</v>
      </c>
      <c r="F3" s="2" t="s">
        <v>137</v>
      </c>
    </row>
    <row r="4" spans="1:6" ht="26" customHeight="1">
      <c r="A4" s="12">
        <v>46275</v>
      </c>
      <c r="B4" s="4" t="s">
        <v>138</v>
      </c>
      <c r="C4" s="4" t="s">
        <v>139</v>
      </c>
      <c r="D4" s="4" t="s">
        <v>140</v>
      </c>
      <c r="E4" s="16">
        <v>46082</v>
      </c>
      <c r="F4" s="4" t="s">
        <v>141</v>
      </c>
    </row>
    <row r="5" spans="1:6" ht="26" customHeight="1">
      <c r="A5" s="12">
        <v>46275</v>
      </c>
      <c r="B5" s="4" t="s">
        <v>142</v>
      </c>
      <c r="C5" s="4" t="s">
        <v>143</v>
      </c>
      <c r="D5" s="4" t="s">
        <v>144</v>
      </c>
      <c r="E5" s="16">
        <v>46082</v>
      </c>
      <c r="F5" s="4" t="s">
        <v>145</v>
      </c>
    </row>
    <row r="6" spans="1:6" ht="26" customHeight="1">
      <c r="A6" s="12"/>
      <c r="B6" s="4"/>
      <c r="C6" s="4"/>
      <c r="D6" s="4"/>
      <c r="E6" s="16"/>
      <c r="F6" s="4"/>
    </row>
    <row r="7" spans="1:6" ht="26" customHeight="1">
      <c r="A7" s="12"/>
      <c r="B7" s="4"/>
      <c r="C7" s="4"/>
      <c r="D7" s="4"/>
      <c r="E7" s="16"/>
      <c r="F7" s="4"/>
    </row>
    <row r="8" spans="1:6" ht="26" customHeight="1">
      <c r="A8" s="12"/>
      <c r="B8" s="4"/>
      <c r="C8" s="4"/>
      <c r="D8" s="4"/>
      <c r="E8" s="16"/>
      <c r="F8" s="4"/>
    </row>
    <row r="9" spans="1:6" ht="26" customHeight="1">
      <c r="A9" s="12"/>
      <c r="B9" s="4"/>
      <c r="C9" s="4"/>
      <c r="D9" s="4"/>
      <c r="E9" s="16"/>
      <c r="F9" s="4"/>
    </row>
    <row r="10" spans="1:6" ht="26" customHeight="1">
      <c r="A10" s="12"/>
      <c r="B10" s="4"/>
      <c r="C10" s="4"/>
      <c r="D10" s="4"/>
      <c r="E10" s="16"/>
      <c r="F10" s="4"/>
    </row>
    <row r="11" spans="1:6" ht="26" customHeight="1">
      <c r="A11" s="12"/>
      <c r="B11" s="4"/>
      <c r="C11" s="4"/>
      <c r="D11" s="4"/>
      <c r="E11" s="16"/>
      <c r="F11" s="4"/>
    </row>
    <row r="12" spans="1:6" ht="26" customHeight="1">
      <c r="A12" s="12"/>
      <c r="B12" s="4"/>
      <c r="C12" s="4"/>
      <c r="D12" s="4"/>
      <c r="E12" s="16"/>
      <c r="F12" s="4"/>
    </row>
    <row r="13" spans="1:6" ht="26" customHeight="1">
      <c r="A13" s="12"/>
      <c r="B13" s="4"/>
      <c r="C13" s="4"/>
      <c r="D13" s="4"/>
      <c r="E13" s="16"/>
      <c r="F13" s="4"/>
    </row>
    <row r="14" spans="1:6" ht="26" customHeight="1">
      <c r="A14" s="12"/>
      <c r="B14" s="4"/>
      <c r="C14" s="4"/>
      <c r="D14" s="4"/>
      <c r="E14" s="16"/>
      <c r="F14" s="4"/>
    </row>
    <row r="15" spans="1:6" ht="26" customHeight="1">
      <c r="A15" s="12"/>
      <c r="B15" s="4"/>
      <c r="C15" s="4"/>
      <c r="D15" s="4"/>
      <c r="E15" s="16"/>
      <c r="F15" s="4"/>
    </row>
    <row r="16" spans="1:6" ht="26" customHeight="1">
      <c r="A16" s="12"/>
      <c r="B16" s="4"/>
      <c r="C16" s="4"/>
      <c r="D16" s="4"/>
      <c r="E16" s="16"/>
      <c r="F16" s="4"/>
    </row>
    <row r="17" spans="1:6" ht="26" customHeight="1">
      <c r="A17" s="12"/>
      <c r="B17" s="4"/>
      <c r="C17" s="4"/>
      <c r="D17" s="4"/>
      <c r="E17" s="16"/>
      <c r="F17" s="4"/>
    </row>
    <row r="18" spans="1:6" ht="26" customHeight="1">
      <c r="A18" s="12"/>
      <c r="B18" s="4"/>
      <c r="C18" s="4"/>
      <c r="D18" s="4"/>
      <c r="E18" s="16"/>
      <c r="F18" s="4"/>
    </row>
    <row r="19" spans="1:6" ht="26" customHeight="1">
      <c r="A19" s="12"/>
      <c r="B19" s="4"/>
      <c r="C19" s="4"/>
      <c r="D19" s="4"/>
      <c r="E19" s="16"/>
      <c r="F19" s="4"/>
    </row>
    <row r="20" spans="1:6" ht="26" customHeight="1">
      <c r="A20" s="12"/>
      <c r="B20" s="4"/>
      <c r="C20" s="4"/>
      <c r="D20" s="4"/>
      <c r="E20" s="16"/>
      <c r="F20" s="4"/>
    </row>
    <row r="21" spans="1:6" ht="26" customHeight="1">
      <c r="A21" s="12"/>
      <c r="B21" s="4"/>
      <c r="C21" s="4"/>
      <c r="D21" s="4"/>
      <c r="E21" s="16"/>
      <c r="F21" s="4"/>
    </row>
    <row r="22" spans="1:6" ht="26" customHeight="1">
      <c r="A22" s="12"/>
      <c r="B22" s="4"/>
      <c r="C22" s="4"/>
      <c r="D22" s="4"/>
      <c r="E22" s="16"/>
      <c r="F22" s="4"/>
    </row>
    <row r="23" spans="1:6" ht="26" customHeight="1">
      <c r="A23" s="12"/>
      <c r="B23" s="4"/>
      <c r="C23" s="4"/>
      <c r="D23" s="4"/>
      <c r="E23" s="16"/>
      <c r="F23" s="4"/>
    </row>
  </sheetData>
  <mergeCells count="2">
    <mergeCell ref="A1:F1"/>
    <mergeCell ref="A2:F2"/>
  </mergeCells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使い方</vt:lpstr>
      <vt:lpstr>料率設定</vt:lpstr>
      <vt:lpstr>入力・計算</vt:lpstr>
      <vt:lpstr>記入例</vt:lpstr>
      <vt:lpstr>等級マスタ</vt:lpstr>
      <vt:lpstr>更新履歴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智紀 今西</cp:lastModifiedBy>
  <dcterms:modified xsi:type="dcterms:W3CDTF">2026-09-11T23:42:45Z</dcterms:modified>
</cp:coreProperties>
</file>